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c r="H295" i="9"/>
  <c r="G295" i="9"/>
  <c r="E295" i="9" s="1"/>
  <c r="B295" i="9" s="1"/>
  <c r="F295" i="9"/>
  <c r="H294" i="9"/>
  <c r="G294" i="9"/>
  <c r="F294" i="9"/>
  <c r="E294" i="9"/>
  <c r="B294" i="9"/>
  <c r="H293" i="9"/>
  <c r="G293" i="9"/>
  <c r="E293" i="9" s="1"/>
  <c r="B293" i="9" s="1"/>
  <c r="F293" i="9"/>
  <c r="H292" i="9"/>
  <c r="G292" i="9"/>
  <c r="F292" i="9"/>
  <c r="H291" i="9"/>
  <c r="G291" i="9"/>
  <c r="F291" i="9"/>
  <c r="E291" i="9"/>
  <c r="B291" i="9"/>
  <c r="F290" i="9"/>
  <c r="F289" i="9"/>
  <c r="H288" i="9"/>
  <c r="G288" i="9"/>
  <c r="F288" i="9"/>
  <c r="E288" i="9"/>
  <c r="B288" i="9"/>
  <c r="H287" i="9"/>
  <c r="G287" i="9"/>
  <c r="E287" i="9" s="1"/>
  <c r="B287" i="9" s="1"/>
  <c r="F287" i="9"/>
  <c r="H286" i="9"/>
  <c r="E286" i="9" s="1"/>
  <c r="B286" i="9" s="1"/>
  <c r="G286" i="9"/>
  <c r="F286" i="9"/>
  <c r="H285" i="9"/>
  <c r="G285" i="9"/>
  <c r="E285" i="9" s="1"/>
  <c r="B285" i="9" s="1"/>
  <c r="F285" i="9"/>
  <c r="F284" i="9"/>
  <c r="H283" i="9"/>
  <c r="G283" i="9"/>
  <c r="F283" i="9"/>
  <c r="E283" i="9"/>
  <c r="B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s="1"/>
  <c r="B217" i="9" s="1"/>
  <c r="E217" i="9"/>
  <c r="M216" i="9"/>
  <c r="L216" i="9"/>
  <c r="F216" i="9"/>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E32" i="9" s="1"/>
  <c r="B32" i="9" s="1"/>
  <c r="G32" i="9"/>
  <c r="F32" i="9"/>
  <c r="H31" i="9"/>
  <c r="G31" i="9"/>
  <c r="F31" i="9"/>
  <c r="E31" i="9"/>
  <c r="B31" i="9"/>
  <c r="H30" i="9"/>
  <c r="G30" i="9"/>
  <c r="F30" i="9"/>
  <c r="E30" i="9"/>
  <c r="B30" i="9"/>
  <c r="H29" i="9"/>
  <c r="G29" i="9"/>
  <c r="F29" i="9"/>
  <c r="E29" i="9"/>
  <c r="B29" i="9"/>
  <c r="H28" i="9"/>
  <c r="G28" i="9"/>
  <c r="F28" i="9"/>
  <c r="E28" i="9"/>
  <c r="B28" i="9"/>
  <c r="H27" i="9"/>
  <c r="G27" i="9"/>
  <c r="E27" i="9" s="1"/>
  <c r="B27" i="9" s="1"/>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F4" i="9"/>
  <c r="O3" i="9"/>
  <c r="G275" i="9" s="1"/>
  <c r="E275" i="9" s="1"/>
  <c r="I3" i="9"/>
  <c r="H3" i="9"/>
  <c r="G3" i="9"/>
  <c r="D101" i="8"/>
  <c r="D95" i="8"/>
  <c r="D90" i="8"/>
  <c r="D43" i="8" s="1"/>
  <c r="D85" i="8"/>
  <c r="D80" i="8"/>
  <c r="D75" i="8"/>
  <c r="D70" i="8"/>
  <c r="D65" i="8"/>
  <c r="D60" i="8"/>
  <c r="D55" i="8"/>
  <c r="D50" i="8"/>
  <c r="D49" i="8"/>
  <c r="D44" i="8"/>
  <c r="D36" i="8"/>
  <c r="D26" i="8"/>
  <c r="D24" i="8" s="1"/>
  <c r="C1499" i="1" s="1"/>
  <c r="H1499" i="1" s="1"/>
  <c r="D18" i="8"/>
  <c r="D8" i="8"/>
  <c r="D6" i="8" s="1"/>
  <c r="C1481" i="1" s="1"/>
  <c r="H1481" i="1" s="1"/>
  <c r="E44" i="7"/>
  <c r="D44" i="7"/>
  <c r="E39" i="7"/>
  <c r="D39" i="7"/>
  <c r="E38" i="7"/>
  <c r="D38" i="7"/>
  <c r="E30" i="7"/>
  <c r="D30" i="7"/>
  <c r="E23" i="7"/>
  <c r="D23" i="7"/>
  <c r="D22" i="7" s="1"/>
  <c r="E22" i="7"/>
  <c r="E14" i="7"/>
  <c r="D14" i="7"/>
  <c r="E7" i="7"/>
  <c r="D7" i="7"/>
  <c r="E6" i="7"/>
  <c r="D6" i="7"/>
  <c r="E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E417" i="4"/>
  <c r="D417" i="4"/>
  <c r="D644" i="4" s="1"/>
  <c r="E416" i="4"/>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D152" i="4"/>
  <c r="E151" i="4"/>
  <c r="E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I24" i="3"/>
  <c r="H24" i="3"/>
  <c r="G24" i="3"/>
  <c r="B24" i="3"/>
  <c r="G23" i="3"/>
  <c r="B23" i="3"/>
  <c r="I22" i="3"/>
  <c r="G22" i="3"/>
  <c r="B22" i="3"/>
  <c r="I21" i="3"/>
  <c r="H21" i="3"/>
  <c r="G21" i="3"/>
  <c r="B21" i="3"/>
  <c r="I20" i="3"/>
  <c r="H20" i="3"/>
  <c r="G20" i="3"/>
  <c r="B20" i="3"/>
  <c r="G19" i="3"/>
  <c r="B19" i="3"/>
  <c r="G18" i="3"/>
  <c r="B18" i="3"/>
  <c r="I17" i="3"/>
  <c r="G17" i="3"/>
  <c r="B17" i="3"/>
  <c r="I16" i="3"/>
  <c r="H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C1223" i="1"/>
  <c r="C1222" i="1"/>
  <c r="D1221" i="1"/>
  <c r="C1221" i="1"/>
  <c r="H1221" i="1" s="1"/>
  <c r="D1220" i="1"/>
  <c r="C1220" i="1"/>
  <c r="D1219" i="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D643" i="1"/>
  <c r="C643" i="1"/>
  <c r="H643" i="1" s="1"/>
  <c r="D642" i="1"/>
  <c r="C642" i="1"/>
  <c r="H642" i="1" s="1"/>
  <c r="D641" i="1"/>
  <c r="C641" i="1"/>
  <c r="H641" i="1" s="1"/>
  <c r="C638" i="1"/>
  <c r="C637"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D411" i="1"/>
  <c r="C411" i="1"/>
  <c r="D406" i="1"/>
  <c r="C406" i="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D285"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292" i="9" l="1"/>
  <c r="B292" i="9" s="1"/>
  <c r="H406" i="1"/>
  <c r="F418" i="4"/>
  <c r="D163" i="4"/>
  <c r="E245" i="5"/>
  <c r="D1222" i="1" s="1"/>
  <c r="F250" i="5"/>
  <c r="E237" i="5"/>
  <c r="I23" i="3" s="1"/>
  <c r="H1223" i="1"/>
  <c r="D1223" i="1"/>
  <c r="H1222" i="1"/>
  <c r="H1224" i="1"/>
  <c r="D1215" i="1"/>
  <c r="H1220" i="1"/>
  <c r="D1214" i="1"/>
  <c r="E175" i="5"/>
  <c r="D1152" i="1" s="1"/>
  <c r="F239" i="5"/>
  <c r="H1240" i="1"/>
  <c r="E290" i="9"/>
  <c r="B290" i="9" s="1"/>
  <c r="D238" i="5"/>
  <c r="F238" i="5" s="1"/>
  <c r="C1046" i="1"/>
  <c r="H1046" i="1" s="1"/>
  <c r="C1124" i="1"/>
  <c r="H1124" i="1" s="1"/>
  <c r="D6" i="5"/>
  <c r="C984" i="1" s="1"/>
  <c r="G984" i="1" s="1"/>
  <c r="C1215" i="1"/>
  <c r="H1215" i="1" s="1"/>
  <c r="C1219" i="1"/>
  <c r="H1219" i="1" s="1"/>
  <c r="D176" i="5"/>
  <c r="B275" i="9"/>
  <c r="H645" i="1"/>
  <c r="H644" i="1"/>
  <c r="F652" i="4"/>
  <c r="H411" i="1"/>
  <c r="E643" i="4"/>
  <c r="D637" i="1" s="1"/>
  <c r="H637" i="1" s="1"/>
  <c r="H288" i="1"/>
  <c r="H412" i="1"/>
  <c r="C1518" i="1"/>
  <c r="H1518" i="1" s="1"/>
  <c r="I35" i="3"/>
  <c r="H30" i="3"/>
  <c r="C1453" i="1"/>
  <c r="H1453" i="1" s="1"/>
  <c r="D5" i="7"/>
  <c r="F114" i="6"/>
  <c r="F115" i="6"/>
  <c r="E141" i="6"/>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E412" i="4"/>
  <c r="E290" i="4"/>
  <c r="D286" i="1" s="1"/>
  <c r="F6" i="4"/>
  <c r="E413" i="4"/>
  <c r="E291" i="4"/>
  <c r="D287" i="1" s="1"/>
  <c r="H21" i="9"/>
  <c r="G21" i="9"/>
  <c r="F152" i="4"/>
  <c r="F298" i="4"/>
  <c r="F350" i="4"/>
  <c r="F416" i="4"/>
  <c r="F417" i="4"/>
  <c r="F420" i="4"/>
  <c r="F528" i="4"/>
  <c r="F603" i="4"/>
  <c r="F6" i="5"/>
  <c r="F88" i="5"/>
  <c r="F149" i="5"/>
  <c r="F177" i="5"/>
  <c r="F190" i="5"/>
  <c r="F206" i="5"/>
  <c r="F5" i="6"/>
  <c r="D141"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G638" i="1" l="1"/>
  <c r="F163" i="4"/>
  <c r="D151" i="4"/>
  <c r="C159" i="1"/>
  <c r="H278" i="9"/>
  <c r="D237" i="5"/>
  <c r="F237" i="5" s="1"/>
  <c r="G1215" i="1"/>
  <c r="F176" i="5"/>
  <c r="H22" i="3"/>
  <c r="C1153" i="1"/>
  <c r="F213" i="9"/>
  <c r="B213" i="9" s="1"/>
  <c r="E21" i="9"/>
  <c r="B21" i="9" s="1"/>
  <c r="G315" i="9"/>
  <c r="E315" i="9" s="1"/>
  <c r="H29" i="3"/>
  <c r="C1436" i="1"/>
  <c r="D1435" i="1"/>
  <c r="I28" i="3"/>
  <c r="F644" i="4"/>
  <c r="K1450" i="9"/>
  <c r="G313" i="9"/>
  <c r="E313" i="9" s="1"/>
  <c r="B313" i="9" s="1"/>
  <c r="I34" i="3"/>
  <c r="C1517" i="1"/>
  <c r="G312" i="9"/>
  <c r="E312" i="9" s="1"/>
  <c r="F141" i="6"/>
  <c r="H28" i="3"/>
  <c r="C1435" i="1"/>
  <c r="G317" i="9"/>
  <c r="E317" i="9" s="1"/>
  <c r="E640" i="4"/>
  <c r="E415" i="4"/>
  <c r="D410" i="1" s="1"/>
  <c r="D408" i="1"/>
  <c r="E639" i="4"/>
  <c r="E414" i="4"/>
  <c r="D409" i="1" s="1"/>
  <c r="D407" i="1"/>
  <c r="D639"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59" i="1" l="1"/>
  <c r="G159" i="1"/>
  <c r="D289" i="4"/>
  <c r="H17" i="3"/>
  <c r="C147" i="1"/>
  <c r="F151" i="4"/>
  <c r="D175" i="5"/>
  <c r="F175" i="5" s="1"/>
  <c r="C1214" i="1"/>
  <c r="G1214" i="1" s="1"/>
  <c r="H23" i="3"/>
  <c r="H1214" i="1"/>
  <c r="H1153" i="1"/>
  <c r="G1153" i="1"/>
  <c r="C1152" i="1"/>
  <c r="G284" i="9"/>
  <c r="E284" i="9" s="1"/>
  <c r="B284" i="9" s="1"/>
  <c r="G278" i="9"/>
  <c r="E278" i="9" s="1"/>
  <c r="E314" i="9"/>
  <c r="I10" i="3" s="1"/>
  <c r="B315" i="9"/>
  <c r="H1436" i="1"/>
  <c r="G1436" i="1"/>
  <c r="H407" i="1"/>
  <c r="G407" i="1"/>
  <c r="F639" i="4"/>
  <c r="C633" i="1"/>
  <c r="E641" i="4"/>
  <c r="D633" i="1"/>
  <c r="E642" i="4"/>
  <c r="D634" i="1"/>
  <c r="B317" i="9"/>
  <c r="E316" i="9"/>
  <c r="H1435" i="1"/>
  <c r="G1435" i="1"/>
  <c r="H9" i="3"/>
  <c r="B312" i="9"/>
  <c r="E311" i="9"/>
  <c r="H1517" i="1"/>
  <c r="G1517" i="1"/>
  <c r="H11" i="3"/>
  <c r="C285" i="1" l="1"/>
  <c r="F289" i="4"/>
  <c r="D290" i="4"/>
  <c r="D413" i="4"/>
  <c r="D291" i="4"/>
  <c r="H147" i="1"/>
  <c r="G147" i="1"/>
  <c r="H1152" i="1"/>
  <c r="H8" i="3"/>
  <c r="M3" i="9" s="1"/>
  <c r="G1152" i="1"/>
  <c r="B278" i="9"/>
  <c r="E277" i="9"/>
  <c r="N3" i="9"/>
  <c r="I11" i="3"/>
  <c r="K3" i="9"/>
  <c r="I9" i="3"/>
  <c r="E646" i="4"/>
  <c r="D636" i="1"/>
  <c r="E645" i="4"/>
  <c r="D635" i="1"/>
  <c r="H633" i="1"/>
  <c r="G633" i="1"/>
  <c r="F291" i="4" l="1"/>
  <c r="C287" i="1"/>
  <c r="H285" i="1"/>
  <c r="G285" i="1"/>
  <c r="D415" i="4"/>
  <c r="F413" i="4"/>
  <c r="D414" i="4"/>
  <c r="C408" i="1"/>
  <c r="D640" i="4"/>
  <c r="F290" i="4"/>
  <c r="C286" i="1"/>
  <c r="I8" i="3"/>
  <c r="I18" i="3"/>
  <c r="D639" i="1"/>
  <c r="I19" i="3"/>
  <c r="D640" i="1"/>
  <c r="H286" i="1" l="1"/>
  <c r="G286" i="1"/>
  <c r="H408" i="1"/>
  <c r="G408" i="1"/>
  <c r="F414" i="4"/>
  <c r="C409" i="1"/>
  <c r="H287" i="1"/>
  <c r="G287" i="1"/>
  <c r="C634" i="1"/>
  <c r="D642" i="4"/>
  <c r="D641" i="4"/>
  <c r="F640" i="4"/>
  <c r="F415" i="4"/>
  <c r="C410" i="1"/>
  <c r="G410" i="1" l="1"/>
  <c r="H410" i="1"/>
  <c r="F642" i="4"/>
  <c r="C636" i="1"/>
  <c r="D646" i="4"/>
  <c r="H634" i="1"/>
  <c r="G634" i="1"/>
  <c r="H409" i="1"/>
  <c r="G409" i="1"/>
  <c r="F641" i="4"/>
  <c r="D645" i="4"/>
  <c r="C635" i="1"/>
  <c r="H635" i="1" l="1"/>
  <c r="G635" i="1"/>
  <c r="H7" i="3"/>
  <c r="J3" i="9" s="1"/>
  <c r="G636" i="1"/>
  <c r="H636" i="1"/>
  <c r="F645" i="4"/>
  <c r="H18" i="3"/>
  <c r="C639" i="1"/>
  <c r="G276" i="9"/>
  <c r="E276" i="9" s="1"/>
  <c r="B276" i="9" s="1"/>
  <c r="F646" i="4"/>
  <c r="C640" i="1"/>
  <c r="H19" i="3"/>
  <c r="H639" i="1" l="1"/>
  <c r="G639" i="1"/>
  <c r="H274" i="9"/>
  <c r="H18" i="9"/>
  <c r="H17" i="9"/>
  <c r="H16" i="9"/>
  <c r="K5" i="9"/>
  <c r="I7" i="9"/>
  <c r="J11" i="9"/>
  <c r="G15" i="9"/>
  <c r="G274" i="9"/>
  <c r="E274" i="9" s="1"/>
  <c r="G18" i="9"/>
  <c r="E18" i="9" s="1"/>
  <c r="B18" i="9" s="1"/>
  <c r="G17" i="9"/>
  <c r="G16" i="9"/>
  <c r="I6" i="9"/>
  <c r="J7" i="9"/>
  <c r="K8" i="9"/>
  <c r="J10" i="9"/>
  <c r="K11" i="9"/>
  <c r="I13" i="9"/>
  <c r="H15" i="9"/>
  <c r="J6" i="9"/>
  <c r="K7" i="9"/>
  <c r="K10" i="9"/>
  <c r="I12" i="9"/>
  <c r="M272" i="9"/>
  <c r="J17" i="9"/>
  <c r="M16" i="9"/>
  <c r="I5" i="9"/>
  <c r="I9" i="9"/>
  <c r="J13" i="9"/>
  <c r="L272" i="9"/>
  <c r="I17" i="9"/>
  <c r="L16" i="9"/>
  <c r="J5" i="9"/>
  <c r="K6" i="9"/>
  <c r="I8" i="9"/>
  <c r="J9" i="9"/>
  <c r="I11" i="9"/>
  <c r="E11" i="9" s="1"/>
  <c r="B11" i="9" s="1"/>
  <c r="J12" i="9"/>
  <c r="K13" i="9"/>
  <c r="M15" i="9"/>
  <c r="J8" i="9"/>
  <c r="K9" i="9"/>
  <c r="K12" i="9"/>
  <c r="L15" i="9"/>
  <c r="F15" i="9" s="1"/>
  <c r="H640" i="1"/>
  <c r="G640" i="1"/>
  <c r="E16" i="9" l="1"/>
  <c r="E10" i="9"/>
  <c r="B10" i="9" s="1"/>
  <c r="F16" i="9"/>
  <c r="E5" i="9"/>
  <c r="B5" i="9" s="1"/>
  <c r="E12" i="9"/>
  <c r="B12" i="9" s="1"/>
  <c r="F272" i="9"/>
  <c r="E13" i="9"/>
  <c r="B13" i="9" s="1"/>
  <c r="E7" i="9"/>
  <c r="B7" i="9" s="1"/>
  <c r="E6" i="9"/>
  <c r="B6" i="9" s="1"/>
  <c r="B274" i="9"/>
  <c r="E20" i="9"/>
  <c r="I7" i="3" s="1"/>
  <c r="E15" i="9"/>
  <c r="E9" i="9"/>
  <c r="B9" i="9" s="1"/>
  <c r="E8" i="9"/>
  <c r="B8" i="9" s="1"/>
  <c r="E17" i="9"/>
  <c r="B17" i="9" s="1"/>
  <c r="B16" i="9" l="1"/>
  <c r="F14" i="9"/>
  <c r="F20" i="9"/>
  <c r="F3" i="9" s="1"/>
  <c r="B272" i="9"/>
  <c r="B15" i="9"/>
  <c r="E14"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<sst xmlns="http://schemas.openxmlformats.org/spreadsheetml/2006/main" count="4369" uniqueCount="3421">
  <si>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</si>
  <si>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</si>
  <si>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</si>
  <si>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</si>
  <si>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</si>
  <si>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</si>
  <si>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</si>
  <si>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</si>
  <si>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</si>
  <si>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</si>
  <si>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</si>
  <si>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</si>
  <si>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</si>
  <si>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</si>
  <si>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</si>
  <si>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</si>
  <si>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</si>
  <si>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</si>
  <si>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</si>
  <si>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</si>
  <si>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</si>
  <si>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</si>
  <si>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</si>
  <si>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</si>
  <si>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</si>
  <si>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</si>
  <si>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</si>
  <si>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</si>
  <si>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</si>
  <si>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</si>
  <si>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</si>
  <si>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</si>
  <si>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</si>
  <si>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</si>
  <si>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</si>
  <si>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</si>
  <si>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</si>
  <si>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</si>
  <si>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</si>
  <si>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</si>
  <si>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</si>
  <si>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</si>
  <si>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</si>
  <si>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</si>
  <si>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</si>
  <si>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</si>
  <si>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</si>
  <si>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</si>
  <si>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15000 - O.Š. ANTUNA BRANKA ŠIMIĆA,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</si>
  <si>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</si>
  <si>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</si>
  <si>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</si>
  <si>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</si>
  <si>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</si>
  <si>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</si>
  <si>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</si>
  <si>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</si>
  <si>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</si>
  <si>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</si>
  <si>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</si>
  <si>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</si>
  <si>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</si>
  <si>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</si>
  <si>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</si>
  <si>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</si>
  <si>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</si>
  <si>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</si>
  <si>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</si>
  <si>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</si>
  <si>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</si>
  <si>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</si>
  <si>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</si>
  <si>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</si>
  <si>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</si>
  <si>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</si>
  <si>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</si>
  <si>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</si>
  <si>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</si>
  <si>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</si>
  <si>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</si>
  <si>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</si>
  <si>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</si>
  <si>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</si>
  <si>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</si>
  <si>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</si>
  <si>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</si>
  <si>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</si>
  <si>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</si>
  <si>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</si>
  <si>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</si>
  <si>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</si>
  <si>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</si>
  <si>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</si>
  <si>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</si>
  <si>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</si>
  <si>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</si>
  <si>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</si>
  <si>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</si>
  <si>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</si>
  <si>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</si>
  <si>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</si>
  <si>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</si>
  <si>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</si>
  <si>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</si>
  <si>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</si>
  <si>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</si>
  <si>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</si>
  <si>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</si>
  <si>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</si>
  <si>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</si>
  <si>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</si>
  <si>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</si>
  <si>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</si>
  <si>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</si>
  <si>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</si>
  <si>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</si>
  <si>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</si>
  <si>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</si>
  <si>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</si>
  <si>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</si>
  <si>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</si>
  <si>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</si>
  <si>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</si>
  <si>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</si>
  <si>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</si>
  <si>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</si>
  <si>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</si>
  <si>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</si>
  <si>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</si>
  <si>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</si>
  <si>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</si>
  <si>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</si>
  <si>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</si>
  <si>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</si>
  <si>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</si>
  <si>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</si>
  <si>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</si>
  <si>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</si>
  <si>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</si>
  <si>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</si>
  <si>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</si>
  <si>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</si>
  <si>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</si>
  <si>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</si>
  <si>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</si>
  <si>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</si>
  <si>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</si>
  <si>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</si>
  <si>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</si>
  <si>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</si>
  <si>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</si>
  <si>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</si>
  <si>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</si>
  <si>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</si>
  <si>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</si>
  <si>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</si>
  <si>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</si>
  <si>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</si>
  <si>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</si>
  <si>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</si>
  <si>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</si>
  <si>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</si>
  <si>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</si>
  <si>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</si>
  <si>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</si>
  <si>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</si>
  <si>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</si>
  <si>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</si>
  <si>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</si>
  <si>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</si>
  <si>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</si>
  <si>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</si>
  <si>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</si>
  <si>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</si>
  <si>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</si>
  <si>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</si>
  <si>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</si>
  <si>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</si>
  <si>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</si>
  <si>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</si>
  <si>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</si>
  <si>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</si>
  <si>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</si>
  <si>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</si>
  <si>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</si>
  <si>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</si>
  <si>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</si>
  <si>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</si>
  <si>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</si>
  <si>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</si>
  <si>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</si>
  <si>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</si>
  <si>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</si>
  <si>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</si>
  <si>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</si>
  <si>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</si>
  <si>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</si>
  <si>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</si>
  <si>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</si>
  <si>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</si>
  <si>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</si>
  <si>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</si>
  <si>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</si>
  <si>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</si>
  <si>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</si>
  <si>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</si>
  <si>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</si>
  <si>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</si>
  <si>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</si>
  <si>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</si>
  <si>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</si>
  <si>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</si>
  <si>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</si>
  <si>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</si>
  <si>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</si>
  <si>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</si>
  <si>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</si>
  <si>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</si>
  <si>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</si>
  <si>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</si>
  <si>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</si>
  <si>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</si>
  <si>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</si>
  <si>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</si>
  <si>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</si>
  <si>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</si>
  <si>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</si>
  <si>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</si>
  <si>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</si>
  <si>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</si>
  <si>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</si>
  <si>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</si>
  <si>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</si>
  <si>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</si>
  <si>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</si>
  <si>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</si>
  <si>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</si>
  <si>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</si>
  <si>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</si>
  <si>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</si>
  <si>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</si>
  <si>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</si>
  <si>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</si>
  <si>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</si>
  <si>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</si>
  <si>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</si>
  <si>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</si>
  <si>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</si>
  <si>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</si>
  <si>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</si>
  <si>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</si>
  <si>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</si>
  <si>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</si>
  <si>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</si>
  <si>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</si>
  <si>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</si>
  <si>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</si>
  <si>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</si>
  <si>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</si>
  <si>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</si>
  <si>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</si>
  <si>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</si>
  <si>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</si>
  <si>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</si>
  <si>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</si>
  <si>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</si>
  <si>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</si>
  <si>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</si>
  <si>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</si>
  <si>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</si>
  <si>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</si>
  <si>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</si>
  <si>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</si>
  <si>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</si>
  <si>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</si>
  <si>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</si>
  <si>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</si>
  <si>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</si>
  <si>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</si>
  <si>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</si>
  <si>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</si>
  <si>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</si>
  <si>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</si>
  <si>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</si>
  <si>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</si>
  <si>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</si>
  <si>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</si>
  <si>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</si>
  <si>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</si>
  <si>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</si>
  <si>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</si>
  <si>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</si>
  <si>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</si>
  <si>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</si>
  <si>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</si>
  <si>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</si>
  <si>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</si>
  <si>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</si>
  <si>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</si>
  <si>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</si>
  <si>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</si>
  <si>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</si>
  <si>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</si>
  <si>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</si>
  <si>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</si>
  <si>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</si>
  <si>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</si>
  <si>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</si>
  <si>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</si>
  <si>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</si>
  <si>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</si>
  <si>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</si>
  <si>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</si>
  <si>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</si>
  <si>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</si>
  <si>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</si>
  <si>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</si>
  <si>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</si>
  <si>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</si>
  <si>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</si>
  <si>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</si>
  <si>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</si>
  <si>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</si>
  <si>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</si>
  <si>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</si>
  <si>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</si>
  <si>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</si>
  <si>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</si>
  <si>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</si>
  <si>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</si>
  <si>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</si>
  <si>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</si>
  <si>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</si>
  <si>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</si>
  <si>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</si>
  <si>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</si>
  <si>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</si>
  <si>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</si>
  <si>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</si>
  <si>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</si>
  <si>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</si>
  <si>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</si>
  <si>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</si>
  <si>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</si>
  <si>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</si>
  <si>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</si>
  <si>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</si>
  <si>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</si>
  <si>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</si>
  <si>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</si>
  <si>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</si>
  <si>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</si>
  <si>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</si>
  <si>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</si>
  <si>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</si>
  <si>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</si>
  <si>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</si>
  <si>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</si>
  <si>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</si>
  <si>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</si>
  <si>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</si>
  <si>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</si>
  <si>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</si>
  <si>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</si>
  <si>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</si>
  <si>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</si>
  <si>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</si>
  <si>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</si>
  <si>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</si>
  <si>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</si>
  <si>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</si>
  <si>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</si>
  <si>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</si>
  <si>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</si>
  <si>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</si>
  <si>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</si>
  <si>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</si>
  <si>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</si>
  <si>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</si>
  <si>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</si>
  <si>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</si>
  <si>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</si>
  <si>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</si>
  <si>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</si>
  <si>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</si>
  <si>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</si>
  <si>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</si>
  <si>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</si>
  <si>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</si>
  <si>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</si>
  <si>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</si>
  <si>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</si>
  <si>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</si>
  <si>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</si>
  <si>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</si>
  <si>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</si>
  <si>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</si>
  <si>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</si>
  <si>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</si>
  <si>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</si>
  <si>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</si>
  <si>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</si>
  <si>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</si>
  <si>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</si>
  <si>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</si>
  <si>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</si>
  <si>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</si>
  <si>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</si>
  <si>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</si>
  <si>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</si>
  <si>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</si>
  <si>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</si>
  <si>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</si>
  <si>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</si>
  <si>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</si>
  <si>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</si>
  <si>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</si>
  <si>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</si>
  <si>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</si>
  <si>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</si>
  <si>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</si>
  <si>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</si>
  <si>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</si>
  <si>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</si>
  <si>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</si>
  <si>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</si>
  <si>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</si>
  <si>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</si>
  <si>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</si>
  <si>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</si>
  <si>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</si>
  <si>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</si>
  <si>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</si>
  <si>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</si>
  <si>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</si>
  <si>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</si>
  <si>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</si>
  <si>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</si>
  <si>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</si>
  <si>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</si>
  <si>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</si>
  <si>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</si>
  <si>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</si>
  <si>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</si>
  <si>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</si>
  <si>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</si>
  <si>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</si>
  <si>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</si>
  <si>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</si>
  <si>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</si>
  <si>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</si>
  <si>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</si>
  <si>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</si>
  <si>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</si>
  <si>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</si>
  <si>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</si>
  <si>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</si>
  <si>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</si>
  <si>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</si>
  <si>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</si>
  <si>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</si>
  <si>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</si>
  <si>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</si>
  <si>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</si>
  <si>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</si>
  <si>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</si>
  <si>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</si>
  <si>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</si>
  <si>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</si>
  <si>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</si>
  <si>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</si>
  <si>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</si>
  <si>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</si>
  <si>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</si>
  <si>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</si>
  <si>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</si>
  <si>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</si>
  <si>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</si>
  <si>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</si>
  <si>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</si>
  <si>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</si>
  <si>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</si>
  <si>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</si>
  <si>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</si>
  <si>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</si>
  <si>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</si>
  <si>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</si>
  <si>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</si>
  <si>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</si>
  <si>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</si>
  <si>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</si>
  <si>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</si>
  <si>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</si>
  <si>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</si>
  <si>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</si>
  <si>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</si>
  <si>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</si>
  <si>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</si>
  <si>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</si>
  <si>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</si>
  <si>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</si>
  <si>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</si>
  <si>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</si>
  <si>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</si>
  <si>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</si>
  <si>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</si>
  <si>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</si>
  <si>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</si>
  <si>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</si>
  <si>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</si>
  <si>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</si>
  <si>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</si>
  <si>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</si>
  <si>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</si>
  <si>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</si>
  <si>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</si>
  <si>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</si>
  <si>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</si>
  <si>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</si>
  <si>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</si>
  <si>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</si>
  <si>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</si>
  <si>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</si>
  <si>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</si>
  <si>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</si>
  <si>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</si>
  <si>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</si>
  <si>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</si>
  <si>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</si>
  <si>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</si>
  <si>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</si>
  <si>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</si>
  <si>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</si>
  <si>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</si>
  <si>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</si>
  <si>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</si>
  <si>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</si>
  <si>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</si>
  <si>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</si>
  <si>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</si>
  <si>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</si>
  <si>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</si>
  <si>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</si>
  <si>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</si>
  <si>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</si>
  <si>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</si>
  <si>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</si>
  <si>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</si>
  <si>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</si>
  <si>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</si>
  <si>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</si>
  <si>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</si>
  <si>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</si>
  <si>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</si>
  <si>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</si>
  <si>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</si>
  <si>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</si>
  <si>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</si>
  <si>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</si>
  <si>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</si>
  <si>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</si>
  <si>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</si>
  <si>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</si>
  <si>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</si>
  <si>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</si>
  <si>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</si>
  <si>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</si>
  <si>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</si>
  <si>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</si>
  <si>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</si>
  <si>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</si>
  <si>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</si>
  <si>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</si>
  <si>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</si>
  <si>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</si>
  <si>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</si>
  <si>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</si>
  <si>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</si>
  <si>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</si>
  <si>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</si>
  <si>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</si>
  <si>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</si>
  <si>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</si>
  <si>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</si>
  <si>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</si>
  <si>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</si>
  <si>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</si>
  <si>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</si>
  <si>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</si>
  <si>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</si>
  <si>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</si>
  <si>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</si>
  <si>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</si>
  <si>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</si>
  <si>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</si>
  <si>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</si>
  <si>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</si>
  <si>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</si>
  <si>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</si>
  <si>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</si>
  <si>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</si>
  <si>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</si>
  <si>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</si>
  <si>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</si>
  <si>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</si>
  <si>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</si>
  <si>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</si>
  <si>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</si>
  <si>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</si>
  <si>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</si>
  <si>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</si>
  <si>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</si>
  <si>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</si>
  <si>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</si>
  <si>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</si>
  <si>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</si>
  <si>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</si>
  <si>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</si>
  <si>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</si>
  <si>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</si>
  <si>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</si>
  <si>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</si>
  <si>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</si>
  <si>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</si>
  <si>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</si>
  <si>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</si>
  <si>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</si>
  <si>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</si>
  <si>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</si>
  <si>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</si>
  <si>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</si>
  <si>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</si>
  <si>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</si>
  <si>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</si>
  <si>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</si>
  <si>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</si>
  <si>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</si>
  <si>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</si>
  <si>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</si>
  <si>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</si>
  <si>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</si>
  <si>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</si>
  <si>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</si>
  <si>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</si>
  <si>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</si>
  <si>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</si>
  <si>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</si>
  <si>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</si>
  <si>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</si>
  <si>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</si>
  <si>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</si>
  <si>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</si>
  <si>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</si>
  <si>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</si>
  <si>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</si>
  <si>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</si>
  <si>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</si>
  <si>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</si>
  <si>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</si>
  <si>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</si>
  <si>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</si>
  <si>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</si>
  <si>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</si>
  <si>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</si>
  <si>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</si>
  <si>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</si>
  <si>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</si>
  <si>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</si>
  <si>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</si>
  <si>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</si>
  <si>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</si>
  <si>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</si>
  <si>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</si>
  <si>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</si>
  <si>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</si>
  <si>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</si>
  <si>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</si>
  <si>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</si>
  <si>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</si>
  <si>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</si>
  <si>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</si>
  <si>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</si>
  <si>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</si>
  <si>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</si>
  <si>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</si>
  <si>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</si>
  <si>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</si>
  <si>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</si>
  <si>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</si>
  <si>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</si>
  <si>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</si>
  <si>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</si>
  <si>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</si>
  <si>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</si>
  <si>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</si>
  <si>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</si>
  <si>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</si>
  <si>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</si>
  <si>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</si>
  <si>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</si>
  <si>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</si>
  <si>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</si>
  <si>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</si>
  <si>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</si>
  <si>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</si>
  <si>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</si>
  <si>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</si>
  <si>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</si>
  <si>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</si>
  <si>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</si>
  <si>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</si>
  <si>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</si>
  <si>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</si>
  <si>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</si>
  <si>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</si>
  <si>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</si>
  <si>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</si>
  <si>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</si>
  <si>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</si>
  <si>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</si>
  <si>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</si>
  <si>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</si>
  <si>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</si>
  <si>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</si>
  <si>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</si>
  <si>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</si>
  <si>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</si>
  <si>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</si>
  <si>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</si>
  <si>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</si>
  <si>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</si>
  <si>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</si>
  <si>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</si>
  <si>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</si>
  <si>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</si>
  <si>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</si>
  <si>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</si>
  <si>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</si>
  <si>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</si>
  <si>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</si>
  <si>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</si>
  <si>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</si>
  <si>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</si>
  <si>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</si>
  <si>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</si>
  <si>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</si>
  <si>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</si>
  <si>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</si>
  <si>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</si>
  <si>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</si>
  <si>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</si>
  <si>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</si>
  <si>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</si>
  <si>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</si>
  <si>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</si>
  <si>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</si>
  <si>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</si>
  <si>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</si>
  <si>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</si>
  <si>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</si>
  <si>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</si>
  <si>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</si>
  <si>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</si>
  <si>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</si>
  <si>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</si>
  <si>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</si>
  <si>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</si>
  <si>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</si>
  <si>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</si>
  <si>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</si>
  <si>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</si>
  <si>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</si>
  <si>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</si>
  <si>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</si>
  <si>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</si>
  <si>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</si>
  <si>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</si>
  <si>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</si>
  <si>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</si>
  <si>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</si>
  <si>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</si>
  <si>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</si>
  <si>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</si>
  <si>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</si>
  <si>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</si>
  <si>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</si>
  <si>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</si>
  <si>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</si>
  <si>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</si>
  <si>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</si>
  <si>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</si>
  <si>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</si>
  <si>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</si>
  <si>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</si>
  <si>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</si>
  <si>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</si>
  <si>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</si>
  <si>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</si>
  <si>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</si>
  <si>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</si>
  <si>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</si>
  <si>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</si>
  <si>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</si>
  <si>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</si>
  <si>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</si>
  <si>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</si>
  <si>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</si>
  <si>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</si>
  <si>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</si>
  <si>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</si>
  <si>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</si>
  <si>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</si>
  <si>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</si>
  <si>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</si>
  <si>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</si>
  <si>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</si>
  <si>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</si>
  <si>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</si>
  <si>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</si>
  <si>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</si>
  <si>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</si>
  <si>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</si>
  <si>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</si>
  <si>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</si>
  <si>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</si>
  <si>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</si>
  <si>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</si>
  <si>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</si>
  <si>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</si>
  <si>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</si>
  <si>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</si>
  <si>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</si>
  <si>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</si>
  <si>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</si>
  <si>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</si>
  <si>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</si>
  <si>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</si>
  <si>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</si>
  <si>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</si>
  <si>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</si>
  <si>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</si>
  <si>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</si>
  <si>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</si>
  <si>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</si>
  <si>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</si>
  <si>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</si>
  <si>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</si>
  <si>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</si>
  <si>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</si>
  <si>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</si>
  <si>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</si>
  <si>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</si>
  <si>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</si>
  <si>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</si>
  <si>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</si>
  <si>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</si>
  <si>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</si>
  <si>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</si>
  <si>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</si>
  <si>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</si>
  <si>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</si>
  <si>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</si>
  <si>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</si>
  <si>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</si>
  <si>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</si>
  <si>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</si>
  <si>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</si>
  <si>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</si>
  <si>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</si>
  <si>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</si>
  <si>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</si>
  <si>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</si>
  <si>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</si>
  <si>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</si>
  <si>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</si>
  <si>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</si>
  <si>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</si>
  <si>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</si>
  <si>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</si>
  <si>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</si>
  <si>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</si>
  <si>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</si>
  <si>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</si>
  <si>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</si>
  <si>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</si>
  <si>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</si>
  <si>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</si>
  <si>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</si>
  <si>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</si>
  <si>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</si>
  <si>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</si>
  <si>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</si>
  <si>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</si>
  <si>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</si>
  <si>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</si>
  <si>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</si>
  <si>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</si>
  <si>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</si>
  <si>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</si>
  <si>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</si>
  <si>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</si>
  <si>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</si>
  <si>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</si>
  <si>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</si>
  <si>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</si>
  <si>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</si>
  <si>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</si>
  <si>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</si>
  <si>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</si>
  <si>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</si>
  <si>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</si>
  <si>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</si>
  <si>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</si>
  <si>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</si>
  <si>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</si>
  <si>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</si>
  <si>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</si>
  <si>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</si>
  <si>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</si>
  <si>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</si>
  <si>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</si>
  <si>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</si>
  <si>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</si>
  <si>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</si>
  <si>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</si>
  <si>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</si>
  <si>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</si>
  <si>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</si>
  <si>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</si>
  <si>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</si>
  <si>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</si>
  <si>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</si>
  <si>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</si>
  <si>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</si>
  <si>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</si>
  <si>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</si>
  <si>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</si>
  <si>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</si>
  <si>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</si>
  <si>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</si>
  <si>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</si>
  <si>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</si>
  <si>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</si>
  <si>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</si>
  <si>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</si>
  <si>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</si>
  <si>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</si>
  <si>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</si>
  <si>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</si>
  <si>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</si>
  <si>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</si>
  <si>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</si>
  <si>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</si>
  <si>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</si>
  <si>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</si>
  <si>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</si>
  <si>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</si>
  <si>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</si>
  <si>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</si>
  <si>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</si>
  <si>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</si>
  <si>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</si>
  <si>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</si>
  <si>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</si>
  <si>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</si>
  <si>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</si>
  <si>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</si>
  <si>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</si>
  <si>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</si>
  <si>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</si>
  <si>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</si>
  <si>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</si>
  <si>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</si>
  <si>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</si>
  <si>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</si>
  <si>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</si>
  <si>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</si>
  <si>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</si>
  <si>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</si>
  <si>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</si>
  <si>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</si>
  <si>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</si>
  <si>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</si>
  <si>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</si>
  <si>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</si>
  <si>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</si>
  <si>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</si>
  <si>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</si>
  <si>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</si>
  <si>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</si>
  <si>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</si>
  <si>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</si>
  <si>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</si>
  <si>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</si>
  <si>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</si>
  <si>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</si>
  <si>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</si>
  <si>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</si>
  <si>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</si>
  <si>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</si>
  <si>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</si>
  <si>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</si>
  <si>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</si>
  <si>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</si>
  <si>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</si>
  <si>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</si>
  <si>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</si>
  <si>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</si>
  <si>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</si>
  <si>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</si>
  <si>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</si>
  <si>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</si>
  <si>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</si>
  <si>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</si>
  <si>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</si>
  <si>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</si>
  <si>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</si>
  <si>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</si>
  <si>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</si>
  <si>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</si>
  <si>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</si>
  <si>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</si>
  <si>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</si>
  <si>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</si>
  <si>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</si>
  <si>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</si>
  <si>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</si>
  <si>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</si>
  <si>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</si>
  <si>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</si>
  <si>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</si>
  <si>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</si>
  <si>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</si>
  <si>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</si>
  <si>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</si>
  <si>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</si>
  <si>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</si>
  <si>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</si>
  <si>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</si>
  <si>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</si>
  <si>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</si>
  <si>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</si>
  <si>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</si>
  <si>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</si>
  <si>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</si>
  <si>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</si>
  <si>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</si>
  <si>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</si>
  <si>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</si>
  <si>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</si>
  <si>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</si>
  <si>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</si>
  <si>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</si>
  <si>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</si>
  <si>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</si>
  <si>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</si>
  <si>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</si>
  <si>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</si>
  <si>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</si>
  <si>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</si>
  <si>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</si>
  <si>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</si>
  <si>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</si>
  <si>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</si>
  <si>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</si>
  <si>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</si>
  <si>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</si>
  <si>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</si>
  <si>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</si>
  <si>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</si>
  <si>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</si>
  <si>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</si>
  <si>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</si>
  <si>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</si>
  <si>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</si>
  <si>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</si>
  <si>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</si>
  <si>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</si>
  <si>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</si>
  <si>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</si>
  <si>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</si>
  <si>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</si>
  <si>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</si>
  <si>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</si>
  <si>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</si>
  <si>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</si>
  <si>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</si>
  <si>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</si>
  <si>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</si>
  <si>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</si>
  <si>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</si>
  <si>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</si>
  <si>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</si>
  <si>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</si>
  <si>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</si>
  <si>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</si>
  <si>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</si>
  <si>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</si>
  <si>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</si>
  <si>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</si>
  <si>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</si>
  <si>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</si>
  <si>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</si>
  <si>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</si>
  <si>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</si>
  <si>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</si>
  <si>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</si>
  <si>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</si>
  <si>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</si>
  <si>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</si>
  <si>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</si>
  <si>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</si>
  <si>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</si>
  <si>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</si>
  <si>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</si>
  <si>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</si>
  <si>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</si>
  <si>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</si>
  <si>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</si>
  <si>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</si>
  <si>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</si>
  <si>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</si>
  <si>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</si>
  <si>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</si>
  <si>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</si>
  <si>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</si>
  <si>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</si>
  <si>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</si>
  <si>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</si>
  <si>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</si>
  <si>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</si>
  <si>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</si>
  <si>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</si>
  <si>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</si>
  <si>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</si>
  <si>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</si>
  <si>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</si>
  <si>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</si>
  <si>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</si>
  <si>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</si>
  <si>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</si>
  <si>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</si>
  <si>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</si>
  <si>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</si>
  <si>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</si>
  <si>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</si>
  <si>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</si>
  <si>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</si>
  <si>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</si>
  <si>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</si>
  <si>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</si>
  <si>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</si>
  <si>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</si>
  <si>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</si>
  <si>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</si>
  <si>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</si>
  <si>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</si>
  <si>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</si>
  <si>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</si>
  <si>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</si>
  <si>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</si>
  <si>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</si>
  <si>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</si>
  <si>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</si>
  <si>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</si>
  <si>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</si>
  <si>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</si>
  <si>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</si>
  <si>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</si>
  <si>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</si>
  <si>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</si>
  <si>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</si>
  <si>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</si>
  <si>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</si>
  <si>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</si>
  <si>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</si>
  <si>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</si>
  <si>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</si>
  <si>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</si>
  <si>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</si>
  <si>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</si>
  <si>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</si>
  <si>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</si>
  <si>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</si>
  <si>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</si>
  <si>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</si>
  <si>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</si>
  <si>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</si>
  <si>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</si>
  <si>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</si>
  <si>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</si>
  <si>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</si>
  <si>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</si>
  <si>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</si>
  <si>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</si>
  <si>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</si>
  <si>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</si>
  <si>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</si>
  <si>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</si>
  <si>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</si>
  <si>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</si>
  <si>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</si>
  <si>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</si>
  <si>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</si>
  <si>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</si>
  <si>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</si>
  <si>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</si>
  <si>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</si>
  <si>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</si>
  <si>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</si>
  <si>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</si>
  <si>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</si>
  <si>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</si>
  <si>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</si>
  <si>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</si>
  <si>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</si>
  <si>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</si>
  <si>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</si>
  <si>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</si>
  <si>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</si>
  <si>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</si>
  <si>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</si>
  <si>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</si>
  <si>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</si>
  <si>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</si>
  <si>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</si>
  <si>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</si>
  <si>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</si>
  <si>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</si>
  <si>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</si>
  <si>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</si>
  <si>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</si>
  <si>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</si>
  <si>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</si>
  <si>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</si>
  <si>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</si>
  <si>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</si>
  <si>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</si>
  <si>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</si>
  <si>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</si>
  <si>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</si>
  <si>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</si>
  <si>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</si>
  <si>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</si>
  <si>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</si>
  <si>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</si>
  <si>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</si>
  <si>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</si>
  <si>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</si>
  <si>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</si>
  <si>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</si>
  <si>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</si>
  <si>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</si>
  <si>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</si>
  <si>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</si>
  <si>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</si>
  <si>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</si>
  <si>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</si>
  <si>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</si>
  <si>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</si>
  <si>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</si>
  <si>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</si>
  <si>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</si>
  <si>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</si>
  <si>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</si>
  <si>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</si>
  <si>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</si>
  <si>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</si>
  <si>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</si>
  <si>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</si>
  <si>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</si>
  <si>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</si>
  <si>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</si>
  <si>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</si>
  <si>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</si>
  <si>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</si>
  <si>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</si>
  <si>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</si>
  <si>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</si>
  <si>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</si>
  <si>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</si>
  <si>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</si>
  <si>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</si>
  <si>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</si>
  <si>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</si>
  <si>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</si>
  <si>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</si>
  <si>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</si>
  <si>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</si>
  <si>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</si>
  <si>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</si>
  <si>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</si>
  <si>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</si>
  <si>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</si>
  <si>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</si>
  <si>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</si>
  <si>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</si>
  <si>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</si>
  <si>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</si>
  <si>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</si>
  <si>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</si>
  <si>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</si>
  <si>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</si>
  <si>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</si>
  <si>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</si>
  <si>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</si>
  <si>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</si>
  <si>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</si>
  <si>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</si>
  <si>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</si>
  <si>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</si>
  <si>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</si>
  <si>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</si>
  <si>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</si>
  <si>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</si>
  <si>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</si>
  <si>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</si>
  <si>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</si>
  <si>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</si>
  <si>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</si>
  <si>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</si>
  <si>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</si>
  <si>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</si>
  <si>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</si>
  <si>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</si>
  <si>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</si>
  <si>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</si>
  <si>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</si>
  <si>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</si>
  <si>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</si>
  <si>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</si>
  <si>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</si>
  <si>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</si>
  <si>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</si>
  <si>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</si>
  <si>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</si>
  <si>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</si>
  <si>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</si>
  <si>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</si>
  <si>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</si>
  <si>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</si>
  <si>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</si>
  <si>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</si>
  <si>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</si>
  <si>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</si>
  <si>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</si>
  <si>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</si>
  <si>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</si>
  <si>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</si>
  <si>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</si>
  <si>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</si>
  <si>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</si>
  <si>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</si>
  <si>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</si>
  <si>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</si>
  <si>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</si>
  <si>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</si>
  <si>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</si>
  <si>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</si>
  <si>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</si>
  <si>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</si>
  <si>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</si>
  <si>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</si>
  <si>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</si>
  <si>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</si>
  <si>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</si>
  <si>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</si>
  <si>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</si>
  <si>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</si>
  <si>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</si>
  <si>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</si>
  <si>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</si>
  <si>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</si>
  <si>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</si>
  <si>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</si>
  <si>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</si>
  <si>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</si>
  <si>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</si>
  <si>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</si>
  <si>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</si>
  <si>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</si>
  <si>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</si>
  <si>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</si>
  <si>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</si>
  <si>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</si>
  <si>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</si>
  <si>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</si>
  <si>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</si>
  <si>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</si>
  <si>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</si>
  <si>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</si>
  <si>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</si>
  <si>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</si>
  <si>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</si>
  <si>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</si>
  <si>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</si>
  <si>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</si>
  <si>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</si>
  <si>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</si>
  <si>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</si>
  <si>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</si>
  <si>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</si>
  <si>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</si>
  <si>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</si>
  <si>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</si>
  <si>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</si>
  <si>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</si>
  <si>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</si>
  <si>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</si>
  <si>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</si>
  <si>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</si>
  <si>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</si>
  <si>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</si>
  <si>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</si>
  <si>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</si>
  <si>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</si>
  <si>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</si>
  <si>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</si>
  <si>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</si>
  <si>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</si>
  <si>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</si>
  <si>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</si>
  <si>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</si>
  <si>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</si>
  <si>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</si>
  <si>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</si>
  <si>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</si>
  <si>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</si>
  <si>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</si>
  <si>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</si>
  <si>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</si>
  <si>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</si>
  <si>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</si>
  <si>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</si>
  <si>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</si>
  <si>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</si>
  <si>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</si>
  <si>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</si>
  <si>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</si>
  <si>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</si>
  <si>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</si>
  <si>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</si>
  <si>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</si>
  <si>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</si>
  <si>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</si>
  <si>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</si>
  <si>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</si>
  <si>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</si>
  <si>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</si>
  <si>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</si>
  <si>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</si>
  <si>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</si>
  <si>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</si>
  <si>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</si>
  <si>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</si>
  <si>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</si>
  <si>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</si>
  <si>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</si>
  <si>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</si>
  <si>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</si>
  <si>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</si>
  <si>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</si>
  <si>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</si>
  <si>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</si>
  <si>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</si>
  <si>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</si>
  <si>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</si>
  <si>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</si>
  <si>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</si>
  <si>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</si>
  <si>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</si>
  <si>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</si>
  <si>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</si>
  <si>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</si>
  <si>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</si>
  <si>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</si>
  <si>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</si>
  <si>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</si>
  <si>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</si>
  <si>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</si>
  <si>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</si>
  <si>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</si>
  <si>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</si>
  <si>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</si>
  <si>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</si>
  <si>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</si>
  <si>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</si>
  <si>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</si>
  <si>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</si>
  <si>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</si>
  <si>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</si>
  <si>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</si>
  <si>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</si>
  <si>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</si>
  <si>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</si>
  <si>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</si>
  <si>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</si>
  <si>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</si>
  <si>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</si>
  <si>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</si>
  <si>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</si>
  <si>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</si>
  <si>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</si>
  <si>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</si>
  <si>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</si>
  <si>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</si>
  <si>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</si>
  <si>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</si>
  <si>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</si>
  <si>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</si>
  <si>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</si>
  <si>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</si>
  <si>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</si>
  <si>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</si>
  <si>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</si>
  <si>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</si>
  <si>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</si>
  <si>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</si>
  <si>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</si>
  <si>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</si>
  <si>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</si>
  <si>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</si>
  <si>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</si>
  <si>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</si>
  <si>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</si>
  <si>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</si>
  <si>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</si>
  <si>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</si>
  <si>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</si>
  <si>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</si>
  <si>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</si>
  <si>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</si>
  <si>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</si>
  <si>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</si>
  <si>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</si>
  <si>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</si>
  <si>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</si>
  <si>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</si>
  <si>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</si>
  <si>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</si>
  <si>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</si>
  <si>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</si>
  <si>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</si>
  <si>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</si>
  <si>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</si>
  <si>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</si>
  <si>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</si>
  <si>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</si>
  <si>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</si>
  <si>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</si>
  <si>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</si>
  <si>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</si>
  <si>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</si>
  <si>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</si>
  <si>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</si>
  <si>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</si>
  <si>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</si>
  <si>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</si>
  <si>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</si>
  <si>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</si>
  <si>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</si>
  <si>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</si>
  <si>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</si>
  <si>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</si>
  <si>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</si>
  <si>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</si>
  <si>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</si>
  <si>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</si>
  <si>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</si>
  <si>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</si>
  <si>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</si>
  <si>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</si>
  <si>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</si>
  <si>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</si>
  <si>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</si>
  <si>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</si>
  <si>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</si>
  <si>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</si>
  <si>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</si>
  <si>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</si>
  <si>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</si>
  <si>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</si>
  <si>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</si>
  <si>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</si>
  <si>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</si>
  <si>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</si>
  <si>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</si>
  <si>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</si>
  <si>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</si>
  <si>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</si>
  <si>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</si>
  <si>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</si>
  <si>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</si>
  <si>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</si>
  <si>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</si>
  <si>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</si>
  <si>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</si>
  <si>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</si>
  <si>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</si>
  <si>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</si>
  <si>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</si>
  <si>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</si>
  <si>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</si>
  <si>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</si>
  <si>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</si>
  <si>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</si>
  <si>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</si>
  <si>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</si>
  <si>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</si>
  <si>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</si>
  <si>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</si>
  <si>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</si>
  <si>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</si>
  <si>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</si>
  <si>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</si>
  <si>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</si>
  <si>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</si>
  <si>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</si>
  <si>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</si>
  <si>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</si>
  <si>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</si>
  <si>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</si>
  <si>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</si>
  <si>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</si>
  <si>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</si>
  <si>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</si>
  <si>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</si>
  <si>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</si>
  <si>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</si>
  <si>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</si>
  <si>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</si>
  <si>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</si>
  <si>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</si>
  <si>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</si>
  <si>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</si>
  <si>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</si>
  <si>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</si>
  <si>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</si>
  <si>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</si>
  <si>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</si>
  <si>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</si>
  <si>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</si>
  <si>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</si>
  <si>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</si>
  <si>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</si>
  <si>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</si>
  <si>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</si>
  <si>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</si>
  <si>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</si>
  <si>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</si>
  <si>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</si>
  <si>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</si>
  <si>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</si>
  <si>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</si>
  <si>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</si>
  <si>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</si>
  <si>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</si>
  <si>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</si>
  <si>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</si>
  <si>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</si>
  <si>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</si>
  <si>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</si>
  <si>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</si>
  <si>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</si>
  <si>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</si>
  <si>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</si>
  <si>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</si>
  <si>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</si>
  <si>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</si>
  <si>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</si>
  <si>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</si>
  <si>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</si>
  <si>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</si>
  <si>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</si>
  <si>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</si>
  <si>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</si>
  <si>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</si>
  <si>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</si>
  <si>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</si>
  <si>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</si>
  <si>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</si>
  <si>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</si>
  <si>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</si>
  <si>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</si>
  <si>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</si>
  <si>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</si>
  <si>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</si>
  <si>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</si>
  <si>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</si>
  <si>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</si>
  <si>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</si>
  <si>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</si>
  <si>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</si>
  <si>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</si>
  <si>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</si>
  <si>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</si>
  <si>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</si>
  <si>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</si>
  <si>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</si>
  <si>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</si>
  <si>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</si>
  <si>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</si>
  <si>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</si>
  <si>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</si>
  <si>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</si>
  <si>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</si>
  <si>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</si>
  <si>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</si>
  <si>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</si>
  <si>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</si>
  <si>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</si>
  <si>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</si>
  <si>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</si>
  <si>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</si>
  <si>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</si>
  <si>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</si>
  <si>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</si>
  <si>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</si>
  <si>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</si>
  <si>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</si>
  <si>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</si>
  <si>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</si>
  <si>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</si>
  <si>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</si>
  <si>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</si>
  <si>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</si>
  <si>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</si>
  <si>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</si>
  <si>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</si>
  <si>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</si>
  <si>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</si>
  <si>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</si>
  <si>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</si>
  <si>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</si>
  <si>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</si>
  <si>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</si>
  <si>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</si>
  <si>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</si>
  <si>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</si>
  <si>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</si>
  <si>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</si>
  <si>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</si>
  <si>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</si>
  <si>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</si>
  <si>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</si>
  <si>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</si>
  <si>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</si>
  <si>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</si>
  <si>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</si>
  <si>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</si>
  <si>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</si>
  <si>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</si>
  <si>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</si>
  <si>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</si>
  <si>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</si>
  <si>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</si>
  <si>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</si>
  <si>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</si>
  <si>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</si>
  <si>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</si>
  <si>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</si>
  <si>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</si>
  <si>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</si>
  <si>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</si>
  <si>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</si>
  <si>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</si>
  <si>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</si>
  <si>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</si>
  <si>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</si>
  <si>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</si>
  <si>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</si>
  <si>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</si>
  <si>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</si>
  <si>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</si>
  <si>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</si>
  <si>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</si>
  <si>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</si>
  <si>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</si>
  <si>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</si>
  <si>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</si>
  <si>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</si>
  <si>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</si>
  <si>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</si>
  <si>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</si>
  <si>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</si>
  <si>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</si>
  <si>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</si>
  <si>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</si>
  <si>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</si>
  <si>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</si>
  <si>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</si>
  <si>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</si>
  <si>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</si>
  <si>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</si>
  <si>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</si>
  <si>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</si>
  <si>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</si>
  <si>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</si>
  <si>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</si>
  <si>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</si>
  <si>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</si>
  <si>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</si>
  <si>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</si>
  <si>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</si>
  <si>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</si>
  <si>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</si>
  <si>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</si>
  <si>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</si>
  <si>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</si>
  <si>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</si>
  <si>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</si>
  <si>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</si>
  <si>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</si>
  <si>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</si>
  <si>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</si>
  <si>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</si>
  <si>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</si>
  <si>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</si>
  <si>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</si>
  <si>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</si>
  <si>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</si>
  <si>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</si>
  <si>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</si>
  <si>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</si>
  <si>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</si>
  <si>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</si>
  <si>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</si>
  <si>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</si>
  <si>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</si>
  <si>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</si>
  <si>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</si>
  <si>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</si>
  <si>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</si>
  <si>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</si>
  <si>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</si>
  <si>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</si>
  <si>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</si>
  <si>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</si>
  <si>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</si>
  <si>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</si>
  <si>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</si>
  <si>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</si>
  <si>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</si>
  <si>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</si>
  <si>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</si>
  <si>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</si>
  <si>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</si>
  <si>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</si>
  <si>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</si>
  <si>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</si>
  <si>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</si>
  <si>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</si>
  <si>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</si>
  <si>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</si>
  <si>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</si>
  <si>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</si>
  <si>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</si>
  <si>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</si>
  <si>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</si>
  <si>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</si>
  <si>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</si>
  <si>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</si>
  <si>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</si>
  <si>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</si>
  <si>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</si>
  <si>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</si>
  <si>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</si>
  <si>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</si>
  <si>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</si>
  <si>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</si>
  <si>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</si>
  <si>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</si>
  <si>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</si>
  <si>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</si>
  <si>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</si>
  <si>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</si>
  <si>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</si>
  <si>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</si>
  <si>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</si>
  <si>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</si>
  <si>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</si>
  <si>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</si>
  <si>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</si>
  <si>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</si>
  <si>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</si>
  <si>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</si>
  <si>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</si>
  <si>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</si>
  <si>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</si>
  <si>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</si>
  <si>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</si>
  <si>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</si>
  <si>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</si>
  <si>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</si>
  <si>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</si>
  <si>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</si>
  <si>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</si>
  <si>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</si>
  <si>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</si>
  <si>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</si>
  <si>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</si>
  <si>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</si>
  <si>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</si>
  <si>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</si>
  <si>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</si>
  <si>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</si>
  <si>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</si>
  <si>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</si>
  <si>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</si>
  <si>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</si>
  <si>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</si>
  <si>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</si>
  <si>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</si>
  <si>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</si>
  <si>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</si>
  <si>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</si>
  <si>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</si>
  <si>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</si>
  <si>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</si>
  <si>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</si>
  <si>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</si>
  <si>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</si>
  <si>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</si>
  <si>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</si>
  <si>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</si>
  <si>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</si>
  <si>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</si>
  <si>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</si>
  <si>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</si>
  <si>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</si>
  <si>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</si>
  <si>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</si>
  <si>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</si>
  <si>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</si>
  <si>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</si>
  <si>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</si>
  <si>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</si>
  <si>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</si>
  <si>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</si>
  <si>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</si>
  <si>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</si>
  <si>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</si>
  <si>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</si>
  <si>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</si>
  <si>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</si>
  <si>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</si>
  <si>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</si>
  <si>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</si>
  <si>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</si>
  <si>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</si>
  <si>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</si>
  <si>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</si>
  <si>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</si>
  <si>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</si>
  <si>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</si>
  <si>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</si>
  <si>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</si>
  <si>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</si>
  <si>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</si>
  <si>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</si>
  <si>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</si>
  <si>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</si>
  <si>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</si>
  <si>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</si>
  <si>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</si>
  <si>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</si>
  <si>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</si>
  <si>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</si>
  <si>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</si>
  <si>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</si>
  <si>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</si>
  <si>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</si>
  <si>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</si>
  <si>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</si>
  <si>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</si>
  <si>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</si>
  <si>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</si>
  <si>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</si>
  <si>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</si>
  <si>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</si>
  <si>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</si>
  <si>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</si>
  <si>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</si>
  <si>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</si>
  <si>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</si>
  <si>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</si>
  <si>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</si>
  <si>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</si>
  <si>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</si>
  <si>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</si>
  <si>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</si>
  <si>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</si>
  <si>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</si>
  <si>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</si>
  <si>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</si>
  <si>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</si>
  <si>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</si>
  <si>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</si>
  <si>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</si>
  <si>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</si>
  <si>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</si>
  <si>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</si>
  <si>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</si>
  <si>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</si>
  <si>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</si>
  <si>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</si>
  <si>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</si>
  <si>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</si>
  <si>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</si>
  <si>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</si>
  <si>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</si>
  <si>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</si>
  <si>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</si>
  <si>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</si>
  <si>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</si>
  <si>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</si>
  <si>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</si>
  <si>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</si>
  <si>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</si>
  <si>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</si>
  <si>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</si>
  <si>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</si>
  <si>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</si>
  <si>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</si>
  <si>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</si>
  <si>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</si>
  <si>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</si>
  <si>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</si>
  <si>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</si>
  <si>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</si>
  <si>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</si>
  <si>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</si>
  <si>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</si>
  <si>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</si>
  <si>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</si>
  <si>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</si>
  <si>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</si>
  <si>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</si>
  <si>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</si>
  <si>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</si>
  <si>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</si>
  <si>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</si>
  <si>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</si>
  <si>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</si>
  <si>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</si>
  <si>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</si>
  <si>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</si>
  <si>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</si>
  <si>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</si>
  <si>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</si>
  <si>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</si>
  <si>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</si>
  <si>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</si>
  <si>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</si>
  <si>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</si>
  <si>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</si>
  <si>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</si>
  <si>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</si>
  <si>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</si>
  <si>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</si>
  <si>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</si>
  <si>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</si>
  <si>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</si>
  <si>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</si>
  <si>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</si>
  <si>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</si>
  <si>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</si>
  <si>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</si>
  <si>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</si>
  <si>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</si>
  <si>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</si>
  <si>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</si>
  <si>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</si>
  <si>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</si>
  <si>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</si>
  <si>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</si>
  <si>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</si>
  <si>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</si>
  <si>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</si>
  <si>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</si>
  <si>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</si>
  <si>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</si>
  <si>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</si>
  <si>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</si>
  <si>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</si>
  <si>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</si>
  <si>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</si>
  <si>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</si>
  <si>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</si>
  <si>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</si>
  <si>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</si>
  <si>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</si>
  <si>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</si>
  <si>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</si>
  <si>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</si>
  <si>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</si>
  <si>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</si>
  <si>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</si>
  <si>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</si>
  <si>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</si>
  <si>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</si>
  <si>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</si>
  <si>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</si>
  <si>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</si>
  <si>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</si>
  <si>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</si>
  <si>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</si>
  <si>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</si>
  <si>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</si>
  <si>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</si>
  <si>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</si>
  <si>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</si>
  <si>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</si>
  <si>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</si>
  <si>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</si>
  <si>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</si>
  <si>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</si>
  <si>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</si>
  <si>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</si>
  <si>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</si>
  <si>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</si>
  <si>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</si>
  <si>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</si>
  <si>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</si>
  <si>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</si>
  <si>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</si>
  <si>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</si>
  <si>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</si>
  <si>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</si>
  <si>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</si>
  <si>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</si>
  <si>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</si>
  <si>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</si>
  <si>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</si>
  <si>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</si>
  <si>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</si>
  <si>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</si>
  <si>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</si>
  <si>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</si>
  <si>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</si>
  <si>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</si>
  <si>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</si>
  <si>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</si>
  <si>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</si>
  <si>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</si>
  <si>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</si>
  <si>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</si>
  <si>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</si>
  <si>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</si>
  <si>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</si>
  <si>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</si>
  <si>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</si>
  <si>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</si>
  <si>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</si>
  <si>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</si>
  <si>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</si>
  <si>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</si>
  <si>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</si>
  <si>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</si>
  <si>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</si>
  <si>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</si>
  <si>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</si>
  <si>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</si>
  <si>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</si>
  <si>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</si>
  <si>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</si>
  <si>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</si>
  <si>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</si>
  <si>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</si>
  <si>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</si>
  <si>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</si>
  <si>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</si>
  <si>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</si>
  <si>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</si>
  <si>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</si>
  <si>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</si>
  <si>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</si>
  <si>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</si>
  <si>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</si>
  <si>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</si>
  <si>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</si>
  <si>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</si>
  <si>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</si>
  <si>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</si>
  <si>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</si>
  <si>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</si>
  <si>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</si>
  <si>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</si>
  <si>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</si>
  <si>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</si>
  <si>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</si>
  <si>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</si>
  <si>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</si>
  <si>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</si>
  <si>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</si>
  <si>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</si>
  <si>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</si>
  <si>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</si>
  <si>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</si>
  <si>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</si>
  <si>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</si>
  <si>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</si>
  <si>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</si>
  <si>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</si>
  <si>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</si>
  <si>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</si>
  <si>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</si>
  <si>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</si>
  <si>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</si>
  <si>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</si>
  <si>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</si>
  <si>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</si>
  <si>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</si>
  <si>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</si>
  <si>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</si>
  <si>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</si>
  <si>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</si>
  <si>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</si>
  <si>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</si>
  <si>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</si>
  <si>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</si>
  <si>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</si>
  <si>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</si>
  <si>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</si>
  <si>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</si>
  <si>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</si>
  <si>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</si>
  <si>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</si>
  <si>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</si>
  <si>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</si>
  <si>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</si>
  <si>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</si>
  <si>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</si>
  <si>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</si>
  <si>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</si>
  <si>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</si>
  <si>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</si>
  <si>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</si>
  <si>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</si>
  <si>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</si>
  <si>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</si>
  <si>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</si>
  <si>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</si>
  <si>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</si>
  <si>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</si>
  <si>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</si>
  <si>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</si>
  <si>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</si>
  <si>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</si>
  <si>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</si>
  <si>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</si>
  <si>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</si>
  <si>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</si>
  <si>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</si>
  <si>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</si>
  <si>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</si>
  <si>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</si>
  <si>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</si>
  <si>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</si>
  <si>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</si>
  <si>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</si>
  <si>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</si>
  <si>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</si>
  <si>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</si>
  <si>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</si>
  <si>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</si>
  <si>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</si>
  <si>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</si>
  <si>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</si>
  <si>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</si>
  <si>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</si>
  <si>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</si>
  <si>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</si>
  <si>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</si>
  <si>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</si>
  <si>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</si>
  <si>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</si>
  <si>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</si>
  <si>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</si>
  <si>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</si>
  <si>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</si>
  <si>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</si>
  <si>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</si>
  <si>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</si>
  <si>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</si>
  <si>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</si>
  <si>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</si>
  <si>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</si>
  <si>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</si>
  <si>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</si>
  <si>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</si>
  <si>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</si>
  <si>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</si>
  <si>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</si>
  <si>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</si>
  <si>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</si>
  <si>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</si>
  <si>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</si>
  <si>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</si>
  <si>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</si>
  <si>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</si>
  <si>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</si>
  <si>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</si>
  <si>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</si>
  <si>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</si>
  <si>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</si>
  <si>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</si>
  <si>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</si>
  <si>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</si>
  <si>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</si>
  <si>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</si>
  <si>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</si>
  <si>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</si>
  <si>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</si>
  <si>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</si>
  <si>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</si>
  <si>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</si>
  <si>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</si>
  <si>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</si>
  <si>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</si>
  <si>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</si>
  <si>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</si>
  <si>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</si>
  <si>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</si>
  <si>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</si>
  <si>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</si>
  <si>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</si>
  <si>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</si>
  <si>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</si>
  <si>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</si>
  <si>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</si>
  <si>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</si>
  <si>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</si>
  <si>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</si>
  <si>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</si>
  <si>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</si>
  <si>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</si>
  <si>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</si>
  <si>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</si>
  <si>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</si>
  <si>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</si>
  <si>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</si>
  <si>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</si>
  <si>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</si>
  <si>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</si>
  <si>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</si>
  <si>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</si>
  <si>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</si>
  <si>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</si>
  <si>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</si>
  <si>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</si>
  <si>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</si>
  <si>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</si>
  <si>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</si>
  <si>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</si>
  <si>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</si>
  <si>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</si>
  <si>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</si>
  <si>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</si>
  <si>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</si>
  <si>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</si>
  <si>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</si>
  <si>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</si>
  <si>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</si>
  <si>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</si>
  <si>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</si>
  <si>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</si>
  <si>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</si>
  <si>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</si>
  <si>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</si>
  <si>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</si>
  <si>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</si>
  <si>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</si>
  <si>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</si>
  <si>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</si>
  <si>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</si>
  <si>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</si>
  <si>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</si>
  <si>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</si>
  <si>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</si>
  <si>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</si>
  <si>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</si>
  <si>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</si>
  <si>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</si>
  <si>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</si>
  <si>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</si>
  <si>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</si>
  <si>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</si>
  <si>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</si>
  <si>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</si>
  <si>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</si>
  <si>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</si>
  <si>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</si>
  <si>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</si>
  <si>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</si>
  <si>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</si>
  <si>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</si>
  <si>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</si>
  <si>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</si>
  <si>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</si>
  <si>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</si>
  <si>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</si>
  <si>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</si>
  <si>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</si>
  <si>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</si>
  <si>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</si>
  <si>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</si>
  <si>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</si>
  <si>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</si>
  <si>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</si>
  <si>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</si>
  <si>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</si>
  <si>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</si>
  <si>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</si>
  <si>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</si>
  <si>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</si>
  <si>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</si>
  <si>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</si>
  <si>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</si>
  <si>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</si>
  <si>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</si>
  <si>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</si>
  <si>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</si>
  <si>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</si>
  <si>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</si>
  <si>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</si>
  <si>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</si>
  <si>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</si>
  <si>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</si>
  <si>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</si>
  <si>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</si>
  <si>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</si>
  <si>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</si>
  <si>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</si>
  <si>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</si>
  <si>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</si>
  <si>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</si>
  <si>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</si>
  <si>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</si>
  <si>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</si>
  <si>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</si>
  <si>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</si>
  <si>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</si>
  <si>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</si>
  <si>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</si>
  <si>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</si>
  <si>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</si>
  <si>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</si>
  <si>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</si>
  <si>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</si>
  <si>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</si>
  <si>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</si>
  <si>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</si>
  <si>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</si>
  <si>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</si>
  <si>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</si>
  <si>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</si>
  <si>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</si>
  <si>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</si>
  <si>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</si>
  <si>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</si>
  <si>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</si>
  <si>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</si>
  <si>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</si>
  <si>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</si>
  <si>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</si>
  <si>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</si>
  <si>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</si>
  <si>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</si>
  <si>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</si>
  <si>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</si>
  <si>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</si>
  <si>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</si>
  <si>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</si>
  <si>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</si>
  <si>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</si>
  <si>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</si>
  <si>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</si>
  <si>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</si>
  <si>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</si>
  <si>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</si>
  <si>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</si>
  <si>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</si>
  <si>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</si>
  <si>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</si>
  <si>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</si>
  <si>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</si>
  <si>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</si>
  <si>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</si>
  <si>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</si>
  <si>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</si>
  <si>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</si>
  <si>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</si>
  <si>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</si>
  <si>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</si>
  <si>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</si>
  <si>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</si>
  <si>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</si>
  <si>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</si>
  <si>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</si>
  <si>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</si>
  <si>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</si>
  <si>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</si>
  <si>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</si>
  <si>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</si>
  <si>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</si>
  <si>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</si>
  <si>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</si>
  <si>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</si>
  <si>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</si>
  <si>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</si>
  <si>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</si>
  <si>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</si>
  <si>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</si>
  <si>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</si>
  <si>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</si>
  <si>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</si>
  <si>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</si>
  <si>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</si>
  <si>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</si>
  <si>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</si>
  <si>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</si>
  <si>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</si>
  <si>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</si>
  <si>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</si>
  <si>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</si>
  <si>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</si>
  <si>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</si>
  <si>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</si>
  <si>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</si>
  <si>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</si>
  <si>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</si>
  <si>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</si>
  <si>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</si>
  <si>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</si>
  <si>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</si>
  <si>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</si>
  <si>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</si>
  <si>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</si>
  <si>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</si>
  <si>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</si>
  <si>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</si>
  <si>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</si>
  <si>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</si>
  <si>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</si>
  <si>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</si>
  <si>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</si>
  <si>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</si>
  <si>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</si>
  <si>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</si>
  <si>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</si>
  <si>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</si>
  <si>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</si>
  <si>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</si>
  <si>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</si>
  <si>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</si>
  <si>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</si>
  <si>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</si>
  <si>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</si>
  <si>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</si>
  <si>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</si>
  <si>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</si>
  <si>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</si>
  <si>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</si>
  <si>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</si>
  <si>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</si>
  <si>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</si>
  <si>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</si>
  <si>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</si>
  <si>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</si>
  <si>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</si>
  <si>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</si>
  <si>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</si>
  <si>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</si>
  <si>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</si>
  <si>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</si>
  <si>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</si>
  <si>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</si>
  <si>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</si>
  <si>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</si>
  <si>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</si>
  <si>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</si>
  <si>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</si>
  <si>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</si>
  <si>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</si>
  <si>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</si>
  <si>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</si>
  <si>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</si>
  <si>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</si>
  <si>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</si>
  <si>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</si>
  <si>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</si>
  <si>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</si>
  <si>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</si>
  <si>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</si>
  <si>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</si>
  <si>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</si>
  <si>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</si>
  <si>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</si>
  <si>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</si>
  <si>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</si>
  <si>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</si>
  <si>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</si>
  <si>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</si>
  <si>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</si>
  <si>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</si>
  <si>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</si>
  <si>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</si>
  <si>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</si>
  <si>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</si>
  <si>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</si>
  <si>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</si>
  <si>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</si>
  <si>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</si>
  <si>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</si>
  <si>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</si>
  <si>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</si>
  <si>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</si>
  <si>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</si>
  <si>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</si>
  <si>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</si>
  <si>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</si>
  <si>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</si>
  <si>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</si>
  <si>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</si>
  <si>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</si>
  <si>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</si>
  <si>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</si>
  <si>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</si>
  <si>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</si>
  <si>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</si>
  <si>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</si>
  <si>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</si>
  <si>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</si>
  <si>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</si>
  <si>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</si>
  <si>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</si>
  <si>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</si>
  <si>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</si>
  <si>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</si>
  <si>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</si>
  <si>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</si>
  <si>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</si>
  <si>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</si>
  <si>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</si>
  <si>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</si>
  <si>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</si>
  <si>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</si>
  <si>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</si>
  <si>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</si>
  <si>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</si>
  <si>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</si>
  <si>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</si>
  <si>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</si>
  <si>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</si>
  <si>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</si>
  <si>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</si>
  <si>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</si>
  <si>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</si>
  <si>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</si>
  <si>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</si>
  <si>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</si>
  <si>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</si>
  <si>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</si>
  <si>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</si>
  <si>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</si>
  <si>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</si>
  <si>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</si>
  <si>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</si>
  <si>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</si>
  <si>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</si>
  <si>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</si>
  <si>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</si>
  <si>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</si>
  <si>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</si>
  <si>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</si>
  <si>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</si>
  <si>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</si>
  <si>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</si>
  <si>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</si>
  <si>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</si>
  <si>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</si>
  <si>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</si>
  <si>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</si>
  <si>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</si>
  <si>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</si>
  <si>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</si>
  <si>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</si>
  <si>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</si>
  <si>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</si>
  <si>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</si>
  <si>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</si>
  <si>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</si>
  <si>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</si>
  <si>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</si>
  <si>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</si>
  <si>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</si>
  <si>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</si>
  <si>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</si>
  <si>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</si>
  <si>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</si>
  <si>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</si>
  <si>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</si>
  <si>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</si>
  <si>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</si>
  <si>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</si>
  <si>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</si>
  <si>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</si>
  <si>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</si>
  <si>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</si>
  <si>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</si>
  <si>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</si>
  <si>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</si>
  <si>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</si>
  <si>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</si>
  <si>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</si>
  <si>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</si>
  <si>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</si>
  <si>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</si>
  <si>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</si>
  <si>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</si>
  <si>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</si>
  <si>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</si>
  <si>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</si>
  <si>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</si>
  <si>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</si>
  <si>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</si>
  <si>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</si>
  <si>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</si>
  <si>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</si>
  <si>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</si>
  <si>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</si>
  <si>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</si>
  <si>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</si>
  <si>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</si>
  <si>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</si>
  <si>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</si>
  <si>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</si>
  <si>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</si>
  <si>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</si>
  <si>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</si>
  <si>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</si>
  <si>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</si>
  <si>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</si>
  <si>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</si>
  <si>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</si>
  <si>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</si>
  <si>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</si>
  <si>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</si>
  <si>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</si>
  <si>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</si>
  <si>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</si>
  <si>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</si>
  <si>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</si>
  <si>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</si>
  <si>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</si>
  <si>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</si>
  <si>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</si>
  <si>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</si>
  <si>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</si>
  <si>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</si>
  <si>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</si>
  <si>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</si>
  <si>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</si>
  <si>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</si>
  <si>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</si>
  <si>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</si>
  <si>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</si>
  <si>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</si>
  <si>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</si>
  <si>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</si>
  <si>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</si>
  <si>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</si>
  <si>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</si>
  <si>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</si>
  <si>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</si>
  <si>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</si>
  <si>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</si>
  <si>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</si>
  <si>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</si>
  <si>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</si>
  <si>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</si>
  <si>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</si>
  <si>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</si>
  <si>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</si>
  <si>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</si>
  <si>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</si>
  <si>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</si>
  <si>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</si>
  <si>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</si>
  <si>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</si>
  <si>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</si>
  <si>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</si>
  <si>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</si>
  <si>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</si>
  <si>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</si>
  <si>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</si>
  <si>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</si>
  <si>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</si>
  <si>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</si>
  <si>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</si>
  <si>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</si>
  <si>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</si>
  <si>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</si>
  <si>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</si>
  <si>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</si>
  <si>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</si>
  <si>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</si>
  <si>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</si>
  <si>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</si>
  <si>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</si>
  <si>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</si>
  <si>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</si>
  <si>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</si>
  <si>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</si>
  <si>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</si>
  <si>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</si>
  <si>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</si>
  <si>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</si>
  <si>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</si>
  <si>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</si>
  <si>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</si>
  <si>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</si>
  <si>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</si>
  <si>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</si>
  <si>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</si>
  <si>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</si>
  <si>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</si>
  <si>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</si>
  <si>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</si>
  <si>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</si>
  <si>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</si>
  <si>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</si>
  <si>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</si>
  <si>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</si>
  <si>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</si>
  <si>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</si>
  <si>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</si>
  <si>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</si>
  <si>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</si>
  <si>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</si>
  <si>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</si>
  <si>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</si>
  <si>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</si>
  <si>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</si>
  <si>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</si>
  <si>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</si>
  <si>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</si>
  <si>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</si>
  <si>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</si>
  <si>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</si>
  <si>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</si>
  <si>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</si>
  <si>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</si>
  <si>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</si>
  <si>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</si>
  <si>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</si>
  <si>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</si>
  <si>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</si>
  <si>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</si>
  <si>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</si>
  <si>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</si>
  <si>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</si>
  <si>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</si>
  <si>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</si>
  <si>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</si>
  <si>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</si>
  <si>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</si>
  <si>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</si>
  <si>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</si>
  <si>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</si>
  <si>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</si>
  <si>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</si>
  <si>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</si>
  <si>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</si>
  <si>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</si>
  <si>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</si>
  <si>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</si>
  <si>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</si>
  <si>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</si>
  <si>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</si>
  <si>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</si>
  <si>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</si>
  <si>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</si>
  <si>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</si>
  <si>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</si>
  <si>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</si>
  <si>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</si>
  <si>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</si>
  <si>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</si>
  <si>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</si>
  <si>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</si>
  <si>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</si>
  <si>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</si>
  <si>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</si>
  <si>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</si>
  <si>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</si>
  <si>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</si>
  <si>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</si>
  <si>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</si>
  <si>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</si>
  <si>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</si>
  <si>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</si>
  <si>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</si>
  <si>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</si>
  <si>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</si>
  <si>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</si>
  <si>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</si>
  <si>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</si>
  <si>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</si>
  <si>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</si>
  <si>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</si>
  <si>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</si>
  <si>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</si>
  <si>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</si>
  <si>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</si>
  <si>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</si>
  <si>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</si>
  <si>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</si>
  <si>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</si>
  <si>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</si>
  <si>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</si>
  <si>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</si>
  <si>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</si>
  <si>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</si>
  <si>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</si>
  <si>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</si>
  <si>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</si>
  <si>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</si>
  <si>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</si>
  <si>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</si>
  <si>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</si>
  <si>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</si>
  <si>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</si>
  <si>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</si>
  <si>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</si>
  <si>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</si>
  <si>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</si>
  <si>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</si>
  <si>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</si>
  <si>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</si>
  <si>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</si>
  <si>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</si>
  <si>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</si>
  <si>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</si>
  <si>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</si>
  <si>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</si>
  <si>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</si>
  <si>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</si>
  <si>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</si>
  <si>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</si>
  <si>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</si>
  <si>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</si>
  <si>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</si>
  <si>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</si>
  <si>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</si>
  <si>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</si>
  <si>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</si>
  <si>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</si>
  <si>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</si>
  <si>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</si>
  <si>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</si>
  <si>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</si>
  <si>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</si>
  <si>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</si>
  <si>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</si>
  <si>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</si>
  <si>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</si>
  <si>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</si>
  <si>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</si>
  <si>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</si>
  <si>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</si>
  <si>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</si>
  <si>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</si>
  <si>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</si>
  <si>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</si>
  <si>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</si>
  <si>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</si>
  <si>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</si>
  <si>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</si>
  <si>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</si>
  <si>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</si>
  <si>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</si>
  <si>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</si>
  <si>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</si>
  <si>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</si>
  <si>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</si>
  <si>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</si>
  <si>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</si>
  <si>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</si>
  <si>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</si>
  <si>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</si>
  <si>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</si>
  <si>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</si>
  <si>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</si>
  <si>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</si>
  <si>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</si>
  <si>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</si>
  <si>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</si>
  <si>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</si>
  <si>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</si>
  <si>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</si>
  <si>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</si>
  <si>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</si>
  <si>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</si>
  <si>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</si>
  <si>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</si>
  <si>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</si>
  <si>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</si>
  <si>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</si>
  <si>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</si>
  <si>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</si>
  <si>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</si>
  <si>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</si>
  <si>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</si>
  <si>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</si>
  <si>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</si>
  <si>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</si>
  <si>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</si>
  <si>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</si>
  <si>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</si>
  <si>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</si>
  <si>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</si>
  <si>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</si>
  <si>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</si>
  <si>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</si>
  <si>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</si>
  <si>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</si>
  <si>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</si>
  <si>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</si>
  <si>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</si>
  <si>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</si>
  <si>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</si>
  <si>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</si>
  <si>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</si>
  <si>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</si>
  <si>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</si>
  <si>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</si>
  <si>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</si>
  <si>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</si>
  <si>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</si>
  <si>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</si>
  <si>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</si>
  <si>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</si>
  <si>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</si>
  <si>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</si>
  <si>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</si>
  <si>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</si>
  <si>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</si>
  <si>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</si>
  <si>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</si>
  <si>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</si>
  <si>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</si>
  <si>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</si>
  <si>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</si>
  <si>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</si>
  <si>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</si>
  <si>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</si>
  <si>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</si>
  <si>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</si>
  <si>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</si>
  <si>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</si>
  <si>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</si>
  <si>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</si>
  <si>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</si>
  <si>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</si>
  <si>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</si>
  <si>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</si>
  <si>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</si>
  <si>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</si>
  <si>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</si>
  <si>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</si>
  <si>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</si>
  <si>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</si>
  <si>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</si>
  <si>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</si>
  <si>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</si>
  <si>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</si>
  <si>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</si>
  <si>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</si>
  <si>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</si>
  <si>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</si>
  <si>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</si>
  <si>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</si>
  <si>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</si>
  <si>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</si>
  <si>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</si>
  <si>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</si>
  <si>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</si>
  <si>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</si>
  <si>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</si>
  <si>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</si>
  <si>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</si>
  <si>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</si>
  <si>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</si>
  <si>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</si>
  <si>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</si>
  <si>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</si>
  <si>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</si>
  <si>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</si>
  <si>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</si>
  <si>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</si>
  <si>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</si>
  <si>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</si>
  <si>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</si>
  <si>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</si>
  <si>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</si>
  <si>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</si>
  <si>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</si>
  <si>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</si>
  <si>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</si>
  <si>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</si>
  <si>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</si>
  <si>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</si>
  <si>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</si>
  <si>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</si>
  <si>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</si>
  <si>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</si>
  <si>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</si>
  <si>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</si>
  <si>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</si>
  <si>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</si>
  <si>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</si>
  <si>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</si>
  <si>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</si>
  <si>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</si>
  <si>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</si>
  <si>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</si>
  <si>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</si>
  <si>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</si>
  <si>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</si>
  <si>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</si>
  <si>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</si>
  <si>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</si>
  <si>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</si>
  <si>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</si>
  <si>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</si>
  <si>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</si>
  <si>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</si>
  <si>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</si>
  <si>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</si>
  <si>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</si>
  <si>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</si>
  <si>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</si>
  <si>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</si>
  <si>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</si>
  <si>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</si>
  <si>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</si>
  <si>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</si>
  <si>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</si>
  <si>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</si>
  <si>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</si>
  <si>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</si>
  <si>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</si>
  <si>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</si>
  <si>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</si>
  <si>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</si>
  <si>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</si>
  <si>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</si>
  <si>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</si>
  <si>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</si>
  <si>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</si>
  <si>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</si>
  <si>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</si>
  <si>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</si>
  <si>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</si>
  <si>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</si>
  <si>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</si>
  <si>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</si>
  <si>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</si>
  <si>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</si>
  <si>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</si>
  <si>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</si>
  <si>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</si>
  <si>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</si>
  <si>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</si>
  <si>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</si>
  <si>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</si>
  <si>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</si>
  <si>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</si>
  <si>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</si>
  <si>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</si>
  <si>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</si>
  <si>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</si>
  <si>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</si>
  <si>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</si>
  <si>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</si>
  <si>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</si>
  <si>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</si>
  <si>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</si>
  <si>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</si>
  <si>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</si>
  <si>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</si>
  <si>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</si>
  <si>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</si>
  <si>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</si>
  <si>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</si>
  <si>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</si>
  <si>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</si>
  <si>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</si>
  <si>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</si>
  <si>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</si>
  <si>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</si>
  <si>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</si>
  <si>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</si>
  <si>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</si>
  <si>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</si>
  <si>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</si>
  <si>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</si>
  <si>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</si>
  <si>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</si>
  <si>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</si>
  <si>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</si>
  <si>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</si>
  <si>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</si>
  <si>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</si>
  <si>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</si>
  <si>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</si>
  <si>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</si>
  <si>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</si>
  <si>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</si>
  <si>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</si>
  <si>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</si>
  <si>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</si>
  <si>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</si>
  <si>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</si>
  <si>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</si>
  <si>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</si>
  <si>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</si>
  <si>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</si>
  <si>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</si>
  <si>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</si>
  <si>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</si>
  <si>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</si>
  <si>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</si>
  <si>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</si>
  <si>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</si>
  <si>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</si>
  <si>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</si>
  <si>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</si>
  <si>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</si>
  <si>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</si>
  <si>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</si>
  <si>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</si>
  <si>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</si>
  <si>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</si>
  <si>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</si>
  <si>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</si>
  <si>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</si>
  <si>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</si>
  <si>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</si>
  <si>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</si>
  <si>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</si>
  <si>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</si>
  <si>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</si>
  <si>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</si>
  <si>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</si>
  <si>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</si>
  <si>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</si>
  <si>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</si>
  <si>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</si>
  <si>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</si>
  <si>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</si>
  <si>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</si>
  <si>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</si>
  <si>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</si>
  <si>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</si>
  <si>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</si>
  <si>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</si>
  <si>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</si>
  <si>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</si>
  <si>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</si>
  <si>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</si>
  <si>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</si>
  <si>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</si>
  <si>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</si>
  <si>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</si>
  <si>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</si>
  <si>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</si>
  <si>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</si>
  <si>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</si>
  <si>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</si>
  <si>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</si>
  <si>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</si>
  <si>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</si>
  <si>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</si>
  <si>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</si>
  <si>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</si>
  <si>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</si>
  <si>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</si>
  <si>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</si>
  <si>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</si>
  <si>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</si>
  <si>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</si>
  <si>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</si>
  <si>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</si>
  <si>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</si>
  <si>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</si>
  <si>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</si>
  <si>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</si>
  <si>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</si>
  <si>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</si>
  <si>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</si>
  <si>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</si>
  <si>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</si>
  <si>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</si>
  <si>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</si>
  <si>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</si>
  <si>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</si>
  <si>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</si>
  <si>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</si>
  <si>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</si>
  <si>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</si>
  <si>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</si>
  <si>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</si>
  <si>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</si>
  <si>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</si>
  <si>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</si>
  <si>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</si>
  <si>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</si>
  <si>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</si>
  <si>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</si>
  <si>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</si>
  <si>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</si>
  <si>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</si>
  <si>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</si>
  <si>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</si>
  <si>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</si>
  <si>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</si>
  <si>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</si>
  <si>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</si>
  <si>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</si>
  <si>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</si>
  <si>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</si>
  <si>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</si>
  <si>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</si>
  <si>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</si>
  <si>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</si>
  <si>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</si>
  <si>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</si>
  <si>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</si>
  <si>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</si>
  <si>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</si>
  <si>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</si>
  <si>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</si>
  <si>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</si>
  <si>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</si>
  <si>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</si>
  <si>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</si>
  <si>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</si>
  <si>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</si>
  <si>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</si>
  <si>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</si>
  <si>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</si>
  <si>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</si>
  <si>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</si>
  <si>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</si>
  <si>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</si>
  <si>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</si>
  <si>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</si>
  <si>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</si>
  <si>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</si>
  <si>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</si>
  <si>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</si>
  <si>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</si>
  <si>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</si>
  <si>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</si>
  <si>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</si>
  <si>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</si>
  <si>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</si>
  <si>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</si>
  <si>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</si>
  <si>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</si>
  <si>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</si>
  <si>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</si>
  <si>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</si>
  <si>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</si>
  <si>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</si>
  <si>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</si>
  <si>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</si>
  <si>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</si>
  <si>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</si>
  <si>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</si>
  <si>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</si>
  <si>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</si>
  <si>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</si>
  <si>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</si>
  <si>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</si>
  <si>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</si>
  <si>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</si>
  <si>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</si>
  <si>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</si>
  <si>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</si>
  <si>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</si>
  <si>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</si>
  <si>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</si>
  <si>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</si>
  <si>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</si>
  <si>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</si>
  <si>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</si>
  <si>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</si>
  <si>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</si>
  <si>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</si>
  <si>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</si>
  <si>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</si>
  <si>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</si>
  <si>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</si>
  <si>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</si>
  <si>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</si>
  <si>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</si>
  <si>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</si>
  <si>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</si>
  <si>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</si>
  <si>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</si>
  <si>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</si>
  <si>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</si>
  <si>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</si>
  <si>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</si>
  <si>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</si>
  <si>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</si>
  <si>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A.B.ŠIMIĆA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</si>
</sst>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1457873.4500000002</v>
      </c>
      <c r="D2" s="6">
        <f>'PR-RAS'!E6</f>
        <v>1794139.2899999998</v>
      </c>
      <c r="E2" s="6">
        <v>0</v>
      </c>
      <c r="F2" s="6">
        <v>0</v>
      </c>
      <c r="G2" s="7">
        <f t="shared" ref="G2:G264" si="0">(B2/1000)*(C2*1+D2*2)</f>
        <v>5046.1520299999993</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1188621.0100000002</v>
      </c>
      <c r="D46" s="1">
        <f>'PR-RAS'!E50</f>
        <v>1461616.24</v>
      </c>
      <c r="E46" s="1">
        <v>0</v>
      </c>
      <c r="F46" s="1">
        <v>0</v>
      </c>
      <c r="G46" s="2">
        <f t="shared" si="0"/>
        <v>185033.40705000001</v>
      </c>
      <c r="H46" s="2">
        <f t="shared" si="1"/>
        <v>0.25000000023283064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1176142.9300000002</v>
      </c>
      <c r="D64" s="1">
        <f>'PR-RAS'!E68</f>
        <v>1438614.77</v>
      </c>
      <c r="E64" s="1">
        <v>0</v>
      </c>
      <c r="F64" s="1">
        <v>0</v>
      </c>
      <c r="G64" s="2">
        <f t="shared" si="0"/>
        <v>255362.46561000001</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1144373.1200000001</v>
      </c>
      <c r="D65" s="1">
        <f>'PR-RAS'!E69</f>
        <v>1410485.07</v>
      </c>
      <c r="E65" s="1">
        <v>0</v>
      </c>
      <c r="F65" s="1">
        <v>0</v>
      </c>
      <c r="G65" s="2">
        <f t="shared" si="0"/>
        <v>253781.96864000001</v>
      </c>
      <c r="H65" s="2">
        <f t="shared" si="1"/>
        <v>0.19000000017695129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31769.81</v>
      </c>
      <c r="D66" s="1">
        <f>'PR-RAS'!E70</f>
        <v>28129.7</v>
      </c>
      <c r="E66" s="1">
        <v>0</v>
      </c>
      <c r="F66" s="1">
        <v>0</v>
      </c>
      <c r="G66" s="2">
        <f t="shared" si="0"/>
        <v>5721.898650000001</v>
      </c>
      <c r="H66" s="2">
        <f t="shared" si="1"/>
        <v>0.48999999999796273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12478.08</v>
      </c>
      <c r="D73" s="1">
        <f>'PR-RAS'!E77</f>
        <v>23001.47</v>
      </c>
      <c r="E73" s="1">
        <v>0</v>
      </c>
      <c r="F73" s="1">
        <v>0</v>
      </c>
      <c r="G73" s="2">
        <f t="shared" si="0"/>
        <v>4210.6334399999996</v>
      </c>
      <c r="H73" s="2">
        <f t="shared" si="1"/>
        <v>0.55000000000109139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211.43</v>
      </c>
      <c r="D74" s="1">
        <f>'PR-RAS'!E78</f>
        <v>288</v>
      </c>
      <c r="E74" s="1">
        <v>0</v>
      </c>
      <c r="F74" s="1">
        <v>0</v>
      </c>
      <c r="G74" s="2">
        <f t="shared" si="0"/>
        <v>57.482390000000002</v>
      </c>
      <c r="H74" s="2">
        <f t="shared" si="1"/>
        <v>0.43000000000000682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12266.65</v>
      </c>
      <c r="D76" s="1">
        <f>'PR-RAS'!E80</f>
        <v>22713.47</v>
      </c>
      <c r="E76" s="1">
        <v>0</v>
      </c>
      <c r="F76" s="1">
        <v>0</v>
      </c>
      <c r="G76" s="2">
        <f t="shared" si="0"/>
        <v>4327.0192500000003</v>
      </c>
      <c r="H76" s="2">
        <f t="shared" si="1"/>
        <v>0.82000000000152795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67288.3</v>
      </c>
      <c r="D102" s="1">
        <f>'PR-RAS'!E106</f>
        <v>40132.17</v>
      </c>
      <c r="E102" s="1">
        <v>0</v>
      </c>
      <c r="F102" s="1">
        <v>0</v>
      </c>
      <c r="G102" s="2">
        <f t="shared" si="0"/>
        <v>14902.816640000003</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67288.3</v>
      </c>
      <c r="D108" s="1">
        <f>'PR-RAS'!E112</f>
        <v>40132.17</v>
      </c>
      <c r="E108" s="1">
        <v>0</v>
      </c>
      <c r="F108" s="1">
        <v>0</v>
      </c>
      <c r="G108" s="2">
        <f t="shared" si="0"/>
        <v>15788.132480000002</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67288.3</v>
      </c>
      <c r="D113" s="1">
        <f>'PR-RAS'!E117</f>
        <v>40132.17</v>
      </c>
      <c r="E113" s="1">
        <v>0</v>
      </c>
      <c r="F113" s="1">
        <v>0</v>
      </c>
      <c r="G113" s="2">
        <f t="shared" si="0"/>
        <v>16525.895680000001</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7705.4800000000005</v>
      </c>
      <c r="D120" s="1">
        <f>'PR-RAS'!E124</f>
        <v>12054.46</v>
      </c>
      <c r="E120" s="1">
        <v>0</v>
      </c>
      <c r="F120" s="1">
        <v>0</v>
      </c>
      <c r="G120" s="2">
        <f t="shared" si="0"/>
        <v>3785.9135999999994</v>
      </c>
      <c r="H120" s="2">
        <f t="shared" si="1"/>
        <v>0.93999999999959982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5855.8600000000006</v>
      </c>
      <c r="D121" s="1">
        <f>'PR-RAS'!E125</f>
        <v>8785.48</v>
      </c>
      <c r="E121" s="1">
        <v>0</v>
      </c>
      <c r="F121" s="1">
        <v>0</v>
      </c>
      <c r="G121" s="2">
        <f t="shared" si="0"/>
        <v>2811.2183999999997</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909.68</v>
      </c>
      <c r="D122" s="1">
        <f>'PR-RAS'!E126</f>
        <v>1785.78</v>
      </c>
      <c r="E122" s="1">
        <v>0</v>
      </c>
      <c r="F122" s="1">
        <v>0</v>
      </c>
      <c r="G122" s="2">
        <f t="shared" si="0"/>
        <v>542.23003999999992</v>
      </c>
      <c r="H122" s="2">
        <f t="shared" si="1"/>
        <v>0.54000000000007731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4946.18</v>
      </c>
      <c r="D123" s="1">
        <f>'PR-RAS'!E127</f>
        <v>6999.7</v>
      </c>
      <c r="E123" s="1">
        <v>0</v>
      </c>
      <c r="F123" s="1">
        <v>0</v>
      </c>
      <c r="G123" s="2">
        <f t="shared" si="0"/>
        <v>2311.36076</v>
      </c>
      <c r="H123" s="2">
        <f t="shared" si="1"/>
        <v>0.48000000000047294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1849.6200000000001</v>
      </c>
      <c r="D124" s="1">
        <f>'PR-RAS'!E128</f>
        <v>3268.98</v>
      </c>
      <c r="E124" s="1">
        <v>0</v>
      </c>
      <c r="F124" s="1">
        <v>0</v>
      </c>
      <c r="G124" s="2">
        <f t="shared" si="0"/>
        <v>1031.6723400000001</v>
      </c>
      <c r="H124" s="2">
        <f t="shared" si="1"/>
        <v>0.39999999999986358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1592.67</v>
      </c>
      <c r="D125" s="1">
        <f>'PR-RAS'!E129</f>
        <v>1988.98</v>
      </c>
      <c r="E125" s="1">
        <v>0</v>
      </c>
      <c r="F125" s="1">
        <v>0</v>
      </c>
      <c r="G125" s="2">
        <f t="shared" si="0"/>
        <v>690.75811999999996</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256.95</v>
      </c>
      <c r="D126" s="1">
        <f>'PR-RAS'!E130</f>
        <v>1280</v>
      </c>
      <c r="E126" s="1">
        <v>0</v>
      </c>
      <c r="F126" s="1">
        <v>0</v>
      </c>
      <c r="G126" s="2">
        <f t="shared" si="0"/>
        <v>352.11874999999998</v>
      </c>
      <c r="H126" s="2">
        <f t="shared" si="1"/>
        <v>5.0000000000011369E-2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194258.65</v>
      </c>
      <c r="D129" s="1">
        <f>'PR-RAS'!E133</f>
        <v>280336.39999999997</v>
      </c>
      <c r="E129" s="1">
        <v>0</v>
      </c>
      <c r="F129" s="1">
        <v>0</v>
      </c>
      <c r="G129" s="2">
        <f t="shared" si="0"/>
        <v>96631.225599999991</v>
      </c>
      <c r="H129" s="2">
        <f t="shared" si="1"/>
        <v>0.74999999997089617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194258.65</v>
      </c>
      <c r="D130" s="1">
        <f>'PR-RAS'!E134</f>
        <v>280336.39999999997</v>
      </c>
      <c r="E130" s="1">
        <v>0</v>
      </c>
      <c r="F130" s="1">
        <v>0</v>
      </c>
      <c r="G130" s="2">
        <f t="shared" si="0"/>
        <v>97386.157049999994</v>
      </c>
      <c r="H130" s="2">
        <f t="shared" si="1"/>
        <v>0.74999999997089617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193356.55</v>
      </c>
      <c r="D131" s="1">
        <f>'PR-RAS'!E135</f>
        <v>266418.28999999998</v>
      </c>
      <c r="E131" s="1">
        <v>0</v>
      </c>
      <c r="F131" s="1">
        <v>0</v>
      </c>
      <c r="G131" s="2">
        <f t="shared" si="0"/>
        <v>94405.106899999984</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902.1</v>
      </c>
      <c r="D132" s="1">
        <f>'PR-RAS'!E136</f>
        <v>13918.11</v>
      </c>
      <c r="E132" s="1">
        <v>0</v>
      </c>
      <c r="F132" s="1">
        <v>0</v>
      </c>
      <c r="G132" s="2">
        <f t="shared" si="0"/>
        <v>3764.71992</v>
      </c>
      <c r="H132" s="2">
        <f t="shared" si="1"/>
        <v>0.21000000000060481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1416868.82</v>
      </c>
      <c r="D147" s="1">
        <f>'PR-RAS'!E151</f>
        <v>1691853.01</v>
      </c>
      <c r="E147" s="1">
        <v>0</v>
      </c>
      <c r="F147" s="1">
        <v>0</v>
      </c>
      <c r="G147" s="2">
        <f t="shared" si="0"/>
        <v>700883.92663999996</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1183605.46</v>
      </c>
      <c r="D148" s="1">
        <f>'PR-RAS'!E152</f>
        <v>1360690.3499999999</v>
      </c>
      <c r="E148" s="1">
        <v>0</v>
      </c>
      <c r="F148" s="1">
        <v>0</v>
      </c>
      <c r="G148" s="2">
        <f t="shared" si="0"/>
        <v>574032.96551999997</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992936.14</v>
      </c>
      <c r="D149" s="1">
        <f>'PR-RAS'!E153</f>
        <v>1135267.8299999998</v>
      </c>
      <c r="E149" s="1">
        <v>0</v>
      </c>
      <c r="F149" s="1">
        <v>0</v>
      </c>
      <c r="G149" s="2">
        <f t="shared" si="0"/>
        <v>482993.82639999996</v>
      </c>
      <c r="H149" s="2">
        <f t="shared" si="1"/>
        <v>0.31000000017229468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971404.27</v>
      </c>
      <c r="D150" s="1">
        <f>'PR-RAS'!E154</f>
        <v>1115585.47</v>
      </c>
      <c r="E150" s="1">
        <v>0</v>
      </c>
      <c r="F150" s="1">
        <v>0</v>
      </c>
      <c r="G150" s="2">
        <f t="shared" si="0"/>
        <v>477183.70629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17231.54</v>
      </c>
      <c r="D152" s="1">
        <f>'PR-RAS'!E156</f>
        <v>14063.14</v>
      </c>
      <c r="E152" s="1">
        <v>0</v>
      </c>
      <c r="F152" s="1">
        <v>0</v>
      </c>
      <c r="G152" s="2">
        <f t="shared" si="0"/>
        <v>6849.0308199999999</v>
      </c>
      <c r="H152" s="2">
        <f t="shared" si="1"/>
        <v>0.59999999999854481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4300.33</v>
      </c>
      <c r="D153" s="1">
        <f>'PR-RAS'!E157</f>
        <v>5619.22</v>
      </c>
      <c r="E153" s="1">
        <v>0</v>
      </c>
      <c r="F153" s="1">
        <v>0</v>
      </c>
      <c r="G153" s="2">
        <f t="shared" si="0"/>
        <v>2361.8930399999999</v>
      </c>
      <c r="H153" s="2">
        <f t="shared" si="1"/>
        <v>0.5500000000001819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43797.1</v>
      </c>
      <c r="D154" s="1">
        <f>'PR-RAS'!E158</f>
        <v>59195.68</v>
      </c>
      <c r="E154" s="1">
        <v>0</v>
      </c>
      <c r="F154" s="1">
        <v>0</v>
      </c>
      <c r="G154" s="2">
        <f t="shared" si="0"/>
        <v>24814.834379999997</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146872.22</v>
      </c>
      <c r="D155" s="1">
        <f>'PR-RAS'!E159</f>
        <v>166226.84</v>
      </c>
      <c r="E155" s="1">
        <v>0</v>
      </c>
      <c r="F155" s="1">
        <v>0</v>
      </c>
      <c r="G155" s="2">
        <f t="shared" si="0"/>
        <v>73816.188600000009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146847.01</v>
      </c>
      <c r="D157" s="1">
        <f>'PR-RAS'!E161</f>
        <v>166226.84</v>
      </c>
      <c r="E157" s="1">
        <v>0</v>
      </c>
      <c r="F157" s="1">
        <v>0</v>
      </c>
      <c r="G157" s="2">
        <f t="shared" si="0"/>
        <v>74770.907640000005</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25.21</v>
      </c>
      <c r="D158" s="1">
        <f>'PR-RAS'!E162</f>
        <v>0</v>
      </c>
      <c r="E158" s="1">
        <v>0</v>
      </c>
      <c r="F158" s="1">
        <v>0</v>
      </c>
      <c r="G158" s="2">
        <f t="shared" si="0"/>
        <v>3.95797</v>
      </c>
      <c r="H158" s="2">
        <f t="shared" si="1"/>
        <v>0.21000000000000085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230508.99</v>
      </c>
      <c r="D159" s="1">
        <f>'PR-RAS'!E163</f>
        <v>277221.09000000003</v>
      </c>
      <c r="E159" s="1">
        <v>0</v>
      </c>
      <c r="F159" s="1">
        <v>0</v>
      </c>
      <c r="G159" s="2">
        <f t="shared" si="0"/>
        <v>124022.28486000001</v>
      </c>
      <c r="H159" s="2">
        <f t="shared" si="1"/>
        <v>0.1000000000349246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22152.45</v>
      </c>
      <c r="D160" s="1">
        <f>'PR-RAS'!E164</f>
        <v>22807.95</v>
      </c>
      <c r="E160" s="1">
        <v>0</v>
      </c>
      <c r="F160" s="1">
        <v>0</v>
      </c>
      <c r="G160" s="2">
        <f t="shared" si="0"/>
        <v>10775.167650000001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1920.58</v>
      </c>
      <c r="D161" s="1">
        <f>'PR-RAS'!E165</f>
        <v>2690.5</v>
      </c>
      <c r="E161" s="1">
        <v>0</v>
      </c>
      <c r="F161" s="1">
        <v>0</v>
      </c>
      <c r="G161" s="2">
        <f t="shared" si="0"/>
        <v>1168.2528</v>
      </c>
      <c r="H161" s="2">
        <f t="shared" si="1"/>
        <v>0.92000000000007276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19878.5</v>
      </c>
      <c r="D162" s="1">
        <f>'PR-RAS'!E166</f>
        <v>20117.45</v>
      </c>
      <c r="E162" s="1">
        <v>0</v>
      </c>
      <c r="F162" s="1">
        <v>0</v>
      </c>
      <c r="G162" s="2">
        <f t="shared" si="0"/>
        <v>9678.2574000000004</v>
      </c>
      <c r="H162" s="2">
        <f t="shared" si="1"/>
        <v>0.9500000000007276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353.37</v>
      </c>
      <c r="D163" s="1">
        <f>'PR-RAS'!E167</f>
        <v>0</v>
      </c>
      <c r="E163" s="1">
        <v>0</v>
      </c>
      <c r="F163" s="1">
        <v>0</v>
      </c>
      <c r="G163" s="2">
        <f t="shared" si="0"/>
        <v>57.245940000000004</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127083.23999999999</v>
      </c>
      <c r="D165" s="1">
        <f>'PR-RAS'!E169</f>
        <v>183199.55</v>
      </c>
      <c r="E165" s="1">
        <v>0</v>
      </c>
      <c r="F165" s="1">
        <v>0</v>
      </c>
      <c r="G165" s="2">
        <f t="shared" si="0"/>
        <v>80931.103759999998</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10875.91</v>
      </c>
      <c r="D166" s="1">
        <f>'PR-RAS'!E170</f>
        <v>15150.96</v>
      </c>
      <c r="E166" s="1">
        <v>0</v>
      </c>
      <c r="F166" s="1">
        <v>0</v>
      </c>
      <c r="G166" s="2">
        <f t="shared" si="0"/>
        <v>6794.3419500000009</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73366.28</v>
      </c>
      <c r="D167" s="1">
        <f>'PR-RAS'!E171</f>
        <v>107832.62</v>
      </c>
      <c r="E167" s="1">
        <v>0</v>
      </c>
      <c r="F167" s="1">
        <v>0</v>
      </c>
      <c r="G167" s="2">
        <f t="shared" si="0"/>
        <v>47979.232320000003</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40284.21</v>
      </c>
      <c r="D168" s="1">
        <f>'PR-RAS'!E172</f>
        <v>44138.49</v>
      </c>
      <c r="E168" s="1">
        <v>0</v>
      </c>
      <c r="F168" s="1">
        <v>0</v>
      </c>
      <c r="G168" s="2">
        <f t="shared" si="0"/>
        <v>21469.718730000001</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1450.94</v>
      </c>
      <c r="D169" s="1">
        <f>'PR-RAS'!E173</f>
        <v>11664.57</v>
      </c>
      <c r="E169" s="1">
        <v>0</v>
      </c>
      <c r="F169" s="1">
        <v>0</v>
      </c>
      <c r="G169" s="2">
        <f t="shared" si="0"/>
        <v>4163.0534399999997</v>
      </c>
      <c r="H169" s="2">
        <f t="shared" si="1"/>
        <v>0.49000000000023647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437.87</v>
      </c>
      <c r="D170" s="1">
        <f>'PR-RAS'!E174</f>
        <v>4089.03</v>
      </c>
      <c r="E170" s="1">
        <v>0</v>
      </c>
      <c r="F170" s="1">
        <v>0</v>
      </c>
      <c r="G170" s="2">
        <f t="shared" si="0"/>
        <v>1456.0921700000001</v>
      </c>
      <c r="H170" s="2">
        <f t="shared" si="1"/>
        <v>0.16000000000019554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668.03</v>
      </c>
      <c r="D172" s="1">
        <f>'PR-RAS'!E176</f>
        <v>323.88</v>
      </c>
      <c r="E172" s="1">
        <v>0</v>
      </c>
      <c r="F172" s="1">
        <v>0</v>
      </c>
      <c r="G172" s="2">
        <f t="shared" si="0"/>
        <v>225.00009</v>
      </c>
      <c r="H172" s="2">
        <f t="shared" si="1"/>
        <v>0.14999999999997726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73310.459999999992</v>
      </c>
      <c r="D173" s="1">
        <f>'PR-RAS'!E177</f>
        <v>64941.500000000007</v>
      </c>
      <c r="E173" s="1">
        <v>0</v>
      </c>
      <c r="F173" s="1">
        <v>0</v>
      </c>
      <c r="G173" s="2">
        <f t="shared" si="0"/>
        <v>34949.275119999998</v>
      </c>
      <c r="H173" s="2">
        <f t="shared" si="1"/>
        <v>0.95999999998457497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33525.800000000003</v>
      </c>
      <c r="D174" s="1">
        <f>'PR-RAS'!E178</f>
        <v>24565.439999999999</v>
      </c>
      <c r="E174" s="1">
        <v>0</v>
      </c>
      <c r="F174" s="1">
        <v>0</v>
      </c>
      <c r="G174" s="2">
        <f t="shared" si="0"/>
        <v>14299.605639999998</v>
      </c>
      <c r="H174" s="2">
        <f t="shared" si="1"/>
        <v>0.63999999999577994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8143.04</v>
      </c>
      <c r="D175" s="1">
        <f>'PR-RAS'!E179</f>
        <v>6107.14</v>
      </c>
      <c r="E175" s="1">
        <v>0</v>
      </c>
      <c r="F175" s="1">
        <v>0</v>
      </c>
      <c r="G175" s="2">
        <f t="shared" si="0"/>
        <v>3542.1736799999999</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250.85</v>
      </c>
      <c r="D176" s="1">
        <f>'PR-RAS'!E180</f>
        <v>444.84</v>
      </c>
      <c r="E176" s="1">
        <v>0</v>
      </c>
      <c r="F176" s="1">
        <v>0</v>
      </c>
      <c r="G176" s="2">
        <f t="shared" si="0"/>
        <v>199.59275</v>
      </c>
      <c r="H176" s="2">
        <f t="shared" si="1"/>
        <v>0.3100000000000307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10545.12</v>
      </c>
      <c r="D177" s="1">
        <f>'PR-RAS'!E181</f>
        <v>10397.27</v>
      </c>
      <c r="E177" s="1">
        <v>0</v>
      </c>
      <c r="F177" s="1">
        <v>0</v>
      </c>
      <c r="G177" s="2">
        <f t="shared" si="0"/>
        <v>5515.7801600000003</v>
      </c>
      <c r="H177" s="2">
        <f t="shared" si="1"/>
        <v>0.39000000000123691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3498.24</v>
      </c>
      <c r="D179" s="1">
        <f>'PR-RAS'!E183</f>
        <v>5008.1400000000003</v>
      </c>
      <c r="E179" s="1">
        <v>0</v>
      </c>
      <c r="F179" s="1">
        <v>0</v>
      </c>
      <c r="G179" s="2">
        <f t="shared" si="0"/>
        <v>2405.5845599999998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3792.35</v>
      </c>
      <c r="D180" s="1">
        <f>'PR-RAS'!E184</f>
        <v>2458.37</v>
      </c>
      <c r="E180" s="1">
        <v>0</v>
      </c>
      <c r="F180" s="1">
        <v>0</v>
      </c>
      <c r="G180" s="2">
        <f t="shared" si="0"/>
        <v>1558.9271099999999</v>
      </c>
      <c r="H180" s="2">
        <f t="shared" si="1"/>
        <v>0.71999999999979991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2160.06</v>
      </c>
      <c r="D181" s="1">
        <f>'PR-RAS'!E185</f>
        <v>2419.5100000000002</v>
      </c>
      <c r="E181" s="1">
        <v>0</v>
      </c>
      <c r="F181" s="1">
        <v>0</v>
      </c>
      <c r="G181" s="2">
        <f t="shared" si="0"/>
        <v>1259.8344</v>
      </c>
      <c r="H181" s="2">
        <f t="shared" si="1"/>
        <v>0.54999999999972715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11395</v>
      </c>
      <c r="D182" s="1">
        <f>'PR-RAS'!E186</f>
        <v>13540.79</v>
      </c>
      <c r="E182" s="1">
        <v>0</v>
      </c>
      <c r="F182" s="1">
        <v>0</v>
      </c>
      <c r="G182" s="2">
        <f t="shared" si="0"/>
        <v>6964.26098</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7962.84</v>
      </c>
      <c r="D184" s="1">
        <f>'PR-RAS'!E188</f>
        <v>6272.0899999999983</v>
      </c>
      <c r="E184" s="1">
        <v>0</v>
      </c>
      <c r="F184" s="1">
        <v>0</v>
      </c>
      <c r="G184" s="2">
        <f t="shared" si="0"/>
        <v>3752.7846599999993</v>
      </c>
      <c r="H184" s="2">
        <f t="shared" si="1"/>
        <v>0.24999999999818101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2126.87</v>
      </c>
      <c r="D185" s="1">
        <f>'PR-RAS'!E189</f>
        <v>2282.7199999999998</v>
      </c>
      <c r="E185" s="1">
        <v>0</v>
      </c>
      <c r="F185" s="1">
        <v>0</v>
      </c>
      <c r="G185" s="2">
        <f t="shared" si="0"/>
        <v>1231.3850399999999</v>
      </c>
      <c r="H185" s="2">
        <f t="shared" si="1"/>
        <v>0.41000000000030923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1871.39</v>
      </c>
      <c r="D186" s="1">
        <f>'PR-RAS'!E190</f>
        <v>2330</v>
      </c>
      <c r="E186" s="1">
        <v>0</v>
      </c>
      <c r="F186" s="1">
        <v>0</v>
      </c>
      <c r="G186" s="2">
        <f t="shared" si="0"/>
        <v>1208.3071500000001</v>
      </c>
      <c r="H186" s="2">
        <f t="shared" si="1"/>
        <v>0.39000000000010004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100.11</v>
      </c>
      <c r="E187" s="1">
        <v>0</v>
      </c>
      <c r="F187" s="1">
        <v>0</v>
      </c>
      <c r="G187" s="2">
        <f t="shared" si="0"/>
        <v>37.240920000000003</v>
      </c>
      <c r="H187" s="2">
        <f t="shared" si="1"/>
        <v>0.10999999999999943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208.36</v>
      </c>
      <c r="E188" s="1">
        <v>0</v>
      </c>
      <c r="F188" s="1">
        <v>0</v>
      </c>
      <c r="G188" s="2">
        <f t="shared" si="0"/>
        <v>110.19162</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3062.58</v>
      </c>
      <c r="D189" s="1">
        <f>'PR-RAS'!E193</f>
        <v>808.86</v>
      </c>
      <c r="E189" s="1">
        <v>0</v>
      </c>
      <c r="F189" s="1">
        <v>0</v>
      </c>
      <c r="G189" s="2">
        <f t="shared" si="0"/>
        <v>879.89640000000009</v>
      </c>
      <c r="H189" s="2">
        <f t="shared" si="1"/>
        <v>0.56000000000005912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664.74</v>
      </c>
      <c r="D190" s="1">
        <f>'PR-RAS'!E194</f>
        <v>0</v>
      </c>
      <c r="E190" s="1">
        <v>0</v>
      </c>
      <c r="F190" s="1">
        <v>0</v>
      </c>
      <c r="G190" s="2">
        <f t="shared" si="0"/>
        <v>125.63586000000001</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64.72</v>
      </c>
      <c r="D191" s="1">
        <f>'PR-RAS'!E195</f>
        <v>542.04</v>
      </c>
      <c r="E191" s="1">
        <v>0</v>
      </c>
      <c r="F191" s="1">
        <v>0</v>
      </c>
      <c r="G191" s="2">
        <f t="shared" si="0"/>
        <v>218.27199999999999</v>
      </c>
      <c r="H191" s="2">
        <f t="shared" si="1"/>
        <v>0.31999999999996476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2323.02</v>
      </c>
      <c r="D192" s="1">
        <f>'PR-RAS'!E196</f>
        <v>1303.3699999999999</v>
      </c>
      <c r="E192" s="1">
        <v>0</v>
      </c>
      <c r="F192" s="1">
        <v>0</v>
      </c>
      <c r="G192" s="2">
        <f t="shared" si="0"/>
        <v>941.58416000000011</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2323.02</v>
      </c>
      <c r="D206" s="1">
        <f>'PR-RAS'!E210</f>
        <v>1303.3699999999999</v>
      </c>
      <c r="E206" s="1">
        <v>0</v>
      </c>
      <c r="F206" s="1">
        <v>0</v>
      </c>
      <c r="G206" s="2">
        <f t="shared" si="0"/>
        <v>1010.6007999999999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1601.31</v>
      </c>
      <c r="D207" s="1">
        <f>'PR-RAS'!E211</f>
        <v>1299.98</v>
      </c>
      <c r="E207" s="1">
        <v>0</v>
      </c>
      <c r="F207" s="1">
        <v>0</v>
      </c>
      <c r="G207" s="2">
        <f t="shared" si="0"/>
        <v>865.46162000000004</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0.03</v>
      </c>
      <c r="E208" s="1">
        <v>0</v>
      </c>
      <c r="F208" s="1">
        <v>0</v>
      </c>
      <c r="G208" s="2">
        <f t="shared" si="0"/>
        <v>1.2419999999999999E-2</v>
      </c>
      <c r="H208" s="2">
        <f t="shared" si="1"/>
        <v>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721.71</v>
      </c>
      <c r="D209" s="1">
        <f>'PR-RAS'!E213</f>
        <v>3.36</v>
      </c>
      <c r="E209" s="1">
        <v>0</v>
      </c>
      <c r="F209" s="1">
        <v>0</v>
      </c>
      <c r="G209" s="2">
        <f t="shared" si="0"/>
        <v>151.51344</v>
      </c>
      <c r="H209" s="2">
        <f t="shared" si="1"/>
        <v>0.6499999999999635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431.35</v>
      </c>
      <c r="D248" s="1">
        <f>'PR-RAS'!E252</f>
        <v>51234.879999999997</v>
      </c>
      <c r="E248" s="1">
        <v>0</v>
      </c>
      <c r="F248" s="1">
        <v>0</v>
      </c>
      <c r="G248" s="2">
        <f t="shared" si="0"/>
        <v>25416.57417</v>
      </c>
      <c r="H248" s="2">
        <f t="shared" si="1"/>
        <v>0.47000000000264208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431.35</v>
      </c>
      <c r="D255" s="1">
        <f>'PR-RAS'!E259</f>
        <v>51234.879999999997</v>
      </c>
      <c r="E255" s="1">
        <v>0</v>
      </c>
      <c r="F255" s="1">
        <v>0</v>
      </c>
      <c r="G255" s="2">
        <f t="shared" si="0"/>
        <v>26136.881939999999</v>
      </c>
      <c r="H255" s="2">
        <f t="shared" si="1"/>
        <v>0.47000000000264208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431.35</v>
      </c>
      <c r="D256" s="1">
        <f>'PR-RAS'!E260</f>
        <v>0</v>
      </c>
      <c r="E256" s="1">
        <v>0</v>
      </c>
      <c r="F256" s="1">
        <v>0</v>
      </c>
      <c r="G256" s="2">
        <f t="shared" si="0"/>
        <v>109.99425000000001</v>
      </c>
      <c r="H256" s="2">
        <f t="shared" si="1"/>
        <v>0.35000000000002274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51234.879999999997</v>
      </c>
      <c r="E257" s="1">
        <v>0</v>
      </c>
      <c r="F257" s="1">
        <v>0</v>
      </c>
      <c r="G257" s="2">
        <f t="shared" si="0"/>
        <v>26232.258559999998</v>
      </c>
      <c r="H257" s="2">
        <f t="shared" si="1"/>
        <v>0.12000000000261934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1403.32</v>
      </c>
      <c r="E259" s="1">
        <v>0</v>
      </c>
      <c r="F259" s="1">
        <v>0</v>
      </c>
      <c r="G259" s="2">
        <f t="shared" si="0"/>
        <v>724.11311999999998</v>
      </c>
      <c r="H259" s="2">
        <f t="shared" si="1"/>
        <v>0.31999999999993634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1403.32</v>
      </c>
      <c r="E260" s="1">
        <v>0</v>
      </c>
      <c r="F260" s="1">
        <v>0</v>
      </c>
      <c r="G260" s="2">
        <f t="shared" si="0"/>
        <v>726.91976</v>
      </c>
      <c r="H260" s="2">
        <f t="shared" si="1"/>
        <v>0.31999999999993634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1403.32</v>
      </c>
      <c r="E262" s="1">
        <v>0</v>
      </c>
      <c r="F262" s="1">
        <v>0</v>
      </c>
      <c r="G262" s="2">
        <f t="shared" si="0"/>
        <v>732.53304000000003</v>
      </c>
      <c r="H262" s="2">
        <f t="shared" si="1"/>
        <v>0.31999999999993634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1416868.82</v>
      </c>
      <c r="D285" s="1">
        <f>'PR-RAS'!E289</f>
        <v>1691853.01</v>
      </c>
      <c r="E285" s="1">
        <v>0</v>
      </c>
      <c r="F285" s="1">
        <v>0</v>
      </c>
      <c r="G285" s="2">
        <f t="shared" si="8"/>
        <v>1363363.2545599998</v>
      </c>
      <c r="H285" s="2">
        <f t="shared" si="9"/>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41004.630000000121</v>
      </c>
      <c r="D286" s="1">
        <f>'PR-RAS'!E290</f>
        <v>102286.2799999998</v>
      </c>
      <c r="E286" s="1">
        <v>0</v>
      </c>
      <c r="F286" s="1">
        <v>0</v>
      </c>
      <c r="G286" s="2">
        <f t="shared" si="8"/>
        <v>69989.499149999916</v>
      </c>
      <c r="H286" s="2">
        <f t="shared" si="9"/>
        <v>0.6499999996740371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21476.44</v>
      </c>
      <c r="D289" s="1">
        <f>'PR-RAS'!E293</f>
        <v>13400.66</v>
      </c>
      <c r="E289" s="1">
        <v>0</v>
      </c>
      <c r="F289" s="1">
        <v>0</v>
      </c>
      <c r="G289" s="2">
        <f t="shared" si="8"/>
        <v>13903.994879999997</v>
      </c>
      <c r="H289" s="2">
        <f t="shared" si="9"/>
        <v>0.77999999999883585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6593.62</v>
      </c>
      <c r="D290" s="1">
        <f>'PR-RAS'!E294</f>
        <v>3176.25</v>
      </c>
      <c r="E290" s="1">
        <v>0</v>
      </c>
      <c r="F290" s="1">
        <v>0</v>
      </c>
      <c r="G290" s="2">
        <f t="shared" si="8"/>
        <v>3741.4286799999995</v>
      </c>
      <c r="H290" s="2">
        <f t="shared" si="9"/>
        <v>0.63000000000010914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75.39</v>
      </c>
      <c r="D291" s="1">
        <f>'PR-RAS'!E295</f>
        <v>937.69</v>
      </c>
      <c r="E291" s="1">
        <v>0</v>
      </c>
      <c r="F291" s="1">
        <v>0</v>
      </c>
      <c r="G291" s="2">
        <f t="shared" si="8"/>
        <v>565.72329999999999</v>
      </c>
      <c r="H291" s="2">
        <f t="shared" si="9"/>
        <v>0.699999999999946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32993.5</v>
      </c>
      <c r="D345" s="1">
        <f>'PR-RAS'!E350</f>
        <v>51982.759999999995</v>
      </c>
      <c r="E345" s="1">
        <v>0</v>
      </c>
      <c r="F345" s="1">
        <v>0</v>
      </c>
      <c r="G345" s="2">
        <f t="shared" si="8"/>
        <v>47113.902879999994</v>
      </c>
      <c r="H345" s="2">
        <f t="shared" si="9"/>
        <v>0.74000000000523869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32993.5</v>
      </c>
      <c r="D358" s="1">
        <f>'PR-RAS'!E363</f>
        <v>51982.759999999995</v>
      </c>
      <c r="E358" s="1">
        <v>0</v>
      </c>
      <c r="F358" s="1">
        <v>0</v>
      </c>
      <c r="G358" s="2">
        <f t="shared" si="8"/>
        <v>48894.370139999992</v>
      </c>
      <c r="H358" s="2">
        <f t="shared" si="9"/>
        <v>0.74000000000523869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520.77</v>
      </c>
      <c r="D364" s="1">
        <f>'PR-RAS'!E369</f>
        <v>22571.19</v>
      </c>
      <c r="E364" s="1">
        <v>0</v>
      </c>
      <c r="F364" s="1">
        <v>0</v>
      </c>
      <c r="G364" s="2">
        <f t="shared" si="8"/>
        <v>16575.723449999998</v>
      </c>
      <c r="H364" s="2">
        <f t="shared" si="9"/>
        <v>0.41999999999870852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15912.11</v>
      </c>
      <c r="E365" s="1">
        <v>0</v>
      </c>
      <c r="F365" s="1">
        <v>0</v>
      </c>
      <c r="G365" s="2">
        <f t="shared" si="8"/>
        <v>11584.016079999999</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1385</v>
      </c>
      <c r="E367" s="1">
        <v>0</v>
      </c>
      <c r="F367" s="1">
        <v>0</v>
      </c>
      <c r="G367" s="2">
        <f t="shared" si="8"/>
        <v>1013.8199999999999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520.77</v>
      </c>
      <c r="D369" s="1">
        <f>'PR-RAS'!E374</f>
        <v>0</v>
      </c>
      <c r="E369" s="1">
        <v>0</v>
      </c>
      <c r="F369" s="1">
        <v>0</v>
      </c>
      <c r="G369" s="2">
        <f t="shared" si="8"/>
        <v>191.64336</v>
      </c>
      <c r="H369" s="2">
        <f t="shared" si="9"/>
        <v>0.23000000000001819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283.64</v>
      </c>
      <c r="E370" s="1">
        <v>0</v>
      </c>
      <c r="F370" s="1">
        <v>0</v>
      </c>
      <c r="G370" s="2">
        <f t="shared" si="8"/>
        <v>209.32631999999998</v>
      </c>
      <c r="H370" s="2">
        <f t="shared" si="9"/>
        <v>0.36000000000001364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4990.4399999999996</v>
      </c>
      <c r="E371" s="1">
        <v>0</v>
      </c>
      <c r="F371" s="1">
        <v>0</v>
      </c>
      <c r="G371" s="2">
        <f t="shared" si="8"/>
        <v>3692.9255999999996</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32472.73</v>
      </c>
      <c r="D378" s="1">
        <f>'PR-RAS'!E383</f>
        <v>29411.57</v>
      </c>
      <c r="E378" s="1">
        <v>0</v>
      </c>
      <c r="F378" s="1">
        <v>0</v>
      </c>
      <c r="G378" s="2">
        <f t="shared" si="8"/>
        <v>34418.542990000002</v>
      </c>
      <c r="H378" s="2">
        <f t="shared" si="9"/>
        <v>0.7000000000007276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32472.73</v>
      </c>
      <c r="D379" s="1">
        <f>'PR-RAS'!E384</f>
        <v>29411.57</v>
      </c>
      <c r="E379" s="1">
        <v>0</v>
      </c>
      <c r="F379" s="1">
        <v>0</v>
      </c>
      <c r="G379" s="2">
        <f t="shared" si="8"/>
        <v>34509.838859999996</v>
      </c>
      <c r="H379" s="2">
        <f t="shared" si="9"/>
        <v>0.7000000000007276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32993.5</v>
      </c>
      <c r="D403" s="1">
        <f>'PR-RAS'!E408</f>
        <v>51982.759999999995</v>
      </c>
      <c r="E403" s="1">
        <v>0</v>
      </c>
      <c r="F403" s="1">
        <v>0</v>
      </c>
      <c r="G403" s="2">
        <f t="shared" si="8"/>
        <v>55057.526039999997</v>
      </c>
      <c r="H403" s="2">
        <f t="shared" si="9"/>
        <v>0.74000000000523869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5840.66</v>
      </c>
      <c r="D405" s="1">
        <f>'PR-RAS'!E410</f>
        <v>5905.31</v>
      </c>
      <c r="E405" s="1">
        <v>0</v>
      </c>
      <c r="F405" s="1">
        <v>0</v>
      </c>
      <c r="G405" s="2">
        <f t="shared" si="8"/>
        <v>7131.1171199999999</v>
      </c>
      <c r="H405" s="2">
        <f t="shared" si="9"/>
        <v>0.6500000000005457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1457873.4500000002</v>
      </c>
      <c r="D407" s="1">
        <f>'PR-RAS'!E412</f>
        <v>1794139.2899999998</v>
      </c>
      <c r="E407" s="1">
        <v>0</v>
      </c>
      <c r="F407" s="1">
        <v>0</v>
      </c>
      <c r="G407" s="2">
        <f t="shared" si="8"/>
        <v>2048737.7241799999</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1449862.32</v>
      </c>
      <c r="D408" s="1">
        <f>'PR-RAS'!E413</f>
        <v>1743835.77</v>
      </c>
      <c r="E408" s="1">
        <v>0</v>
      </c>
      <c r="F408" s="1">
        <v>0</v>
      </c>
      <c r="G408" s="2">
        <f t="shared" si="8"/>
        <v>2009576.2810200001</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8011.1300000001211</v>
      </c>
      <c r="D409" s="1">
        <f>'PR-RAS'!E414</f>
        <v>50303.519999999786</v>
      </c>
      <c r="E409" s="1">
        <v>0</v>
      </c>
      <c r="F409" s="1">
        <v>0</v>
      </c>
      <c r="G409" s="2">
        <f t="shared" si="8"/>
        <v>44316.213359999871</v>
      </c>
      <c r="H409" s="2">
        <f t="shared" si="9"/>
        <v>0.61000000033527613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27317.1</v>
      </c>
      <c r="D412" s="1">
        <f>'PR-RAS'!E417</f>
        <v>19305.97</v>
      </c>
      <c r="E412" s="1">
        <v>0</v>
      </c>
      <c r="F412" s="1">
        <v>0</v>
      </c>
      <c r="G412" s="2">
        <f t="shared" si="8"/>
        <v>27096.835440000003</v>
      </c>
      <c r="H412" s="2">
        <f t="shared" si="9"/>
        <v>0.12999999999738066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6593.62</v>
      </c>
      <c r="D413" s="1">
        <f>'PR-RAS'!E418</f>
        <v>3176.25</v>
      </c>
      <c r="E413" s="1">
        <v>0</v>
      </c>
      <c r="F413" s="1">
        <v>0</v>
      </c>
      <c r="G413" s="2">
        <f t="shared" si="8"/>
        <v>5333.8014399999993</v>
      </c>
      <c r="H413" s="2">
        <f t="shared" si="9"/>
        <v>0.63000000000010914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1457873.4500000002</v>
      </c>
      <c r="D633" s="1">
        <f>'PR-RAS'!E639</f>
        <v>1794139.2899999998</v>
      </c>
      <c r="E633" s="1">
        <v>0</v>
      </c>
      <c r="F633" s="1">
        <v>0</v>
      </c>
      <c r="G633" s="2">
        <f t="shared" si="10"/>
        <v>3189168.0829599998</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1449862.32</v>
      </c>
      <c r="D634" s="1">
        <f>'PR-RAS'!E640</f>
        <v>1743835.77</v>
      </c>
      <c r="E634" s="1">
        <v>0</v>
      </c>
      <c r="F634" s="1">
        <v>0</v>
      </c>
      <c r="G634" s="2">
        <f t="shared" si="10"/>
        <v>3125458.9333800003</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8011.1300000001211</v>
      </c>
      <c r="D635" s="1">
        <f>'PR-RAS'!E641</f>
        <v>50303.519999999786</v>
      </c>
      <c r="E635" s="1">
        <v>0</v>
      </c>
      <c r="F635" s="1">
        <v>0</v>
      </c>
      <c r="G635" s="2">
        <f t="shared" si="10"/>
        <v>68863.919779999807</v>
      </c>
      <c r="H635" s="2">
        <f t="shared" si="11"/>
        <v>0.61000000033527613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27317.1</v>
      </c>
      <c r="D638" s="1">
        <f>'PR-RAS'!E644</f>
        <v>19305.97</v>
      </c>
      <c r="E638" s="1">
        <v>0</v>
      </c>
      <c r="F638" s="1">
        <v>0</v>
      </c>
      <c r="G638" s="2">
        <f t="shared" si="10"/>
        <v>41996.798480000005</v>
      </c>
      <c r="H638" s="2">
        <f t="shared" si="11"/>
        <v>0.12999999999738066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30997.549999999785</v>
      </c>
      <c r="E639" s="1">
        <v>0</v>
      </c>
      <c r="F639" s="1">
        <v>0</v>
      </c>
      <c r="G639" s="2">
        <f t="shared" si="10"/>
        <v>39552.873799999725</v>
      </c>
      <c r="H639" s="2">
        <f t="shared" si="11"/>
        <v>0.45000000021536835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19305.969999999877</v>
      </c>
      <c r="D640" s="1">
        <f>'PR-RAS'!E646</f>
        <v>0</v>
      </c>
      <c r="E640" s="1">
        <v>0</v>
      </c>
      <c r="F640" s="1">
        <v>0</v>
      </c>
      <c r="G640" s="2">
        <f t="shared" si="10"/>
        <v>12336.514829999922</v>
      </c>
      <c r="H640" s="2">
        <f t="shared" si="11"/>
        <v>3.0000000122527126E-2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8478.91</v>
      </c>
      <c r="D642" s="1">
        <f>'PR-RAS'!E649</f>
        <v>10044.5</v>
      </c>
      <c r="E642" s="1">
        <v>0</v>
      </c>
      <c r="F642" s="1">
        <v>0</v>
      </c>
      <c r="G642" s="2">
        <f t="shared" si="10"/>
        <v>18312.030310000002</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322025.26</v>
      </c>
      <c r="D643" s="1">
        <f>'PR-RAS'!E650</f>
        <v>503310.77</v>
      </c>
      <c r="E643" s="1">
        <v>0</v>
      </c>
      <c r="F643" s="1">
        <v>0</v>
      </c>
      <c r="G643" s="2">
        <f t="shared" si="10"/>
        <v>852991.24560000002</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320459.67</v>
      </c>
      <c r="D644" s="1">
        <f>'PR-RAS'!E651</f>
        <v>442059.28</v>
      </c>
      <c r="E644" s="1">
        <v>0</v>
      </c>
      <c r="F644" s="1">
        <v>0</v>
      </c>
      <c r="G644" s="2">
        <f t="shared" si="10"/>
        <v>774543.80189</v>
      </c>
      <c r="H644" s="2">
        <f t="shared" si="11"/>
        <v>0.61000000004423782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10044.5</v>
      </c>
      <c r="D645" s="1">
        <f>'PR-RAS'!E652</f>
        <v>71295.989999999991</v>
      </c>
      <c r="E645" s="1">
        <v>0</v>
      </c>
      <c r="F645" s="1">
        <v>0</v>
      </c>
      <c r="G645" s="2">
        <f t="shared" si="10"/>
        <v>98297.893119999993</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69</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66</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1144373.1200000001</v>
      </c>
      <c r="D668" s="1">
        <f>'PR-RAS'!E675</f>
        <v>1410485.07</v>
      </c>
      <c r="E668" s="1">
        <v>0</v>
      </c>
      <c r="F668" s="1">
        <v>0</v>
      </c>
      <c r="G668" s="2">
        <f t="shared" si="10"/>
        <v>2644883.9544200003</v>
      </c>
      <c r="H668" s="2">
        <f t="shared" si="11"/>
        <v>0.19000000017695129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31769.81</v>
      </c>
      <c r="D670" s="1">
        <f>'PR-RAS'!E677</f>
        <v>28129.7</v>
      </c>
      <c r="E670" s="1">
        <v>0</v>
      </c>
      <c r="F670" s="1">
        <v>0</v>
      </c>
      <c r="G670" s="2">
        <f t="shared" si="10"/>
        <v>58891.541490000011</v>
      </c>
      <c r="H670" s="2">
        <f t="shared" si="11"/>
        <v>0.48999999999796273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67288.3</v>
      </c>
      <c r="D703" s="1">
        <f>'PR-RAS'!E710</f>
        <v>40132.17</v>
      </c>
      <c r="E703" s="1">
        <v>0</v>
      </c>
      <c r="F703" s="1">
        <v>0</v>
      </c>
      <c r="G703" s="2">
        <f t="shared" si="10"/>
        <v>103581.95328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1870.34</v>
      </c>
      <c r="D709" s="1">
        <f>'PR-RAS'!E716</f>
        <v>4405.17</v>
      </c>
      <c r="E709" s="1">
        <v>0</v>
      </c>
      <c r="F709" s="1">
        <v>0</v>
      </c>
      <c r="G709" s="2">
        <f t="shared" si="10"/>
        <v>7561.9214400000001</v>
      </c>
      <c r="H709" s="2">
        <f t="shared" si="11"/>
        <v>0.50999999999999091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4550.2700000000004</v>
      </c>
      <c r="D710" s="1">
        <f>'PR-RAS'!E717</f>
        <v>2855.73</v>
      </c>
      <c r="E710" s="1">
        <v>0</v>
      </c>
      <c r="F710" s="1">
        <v>0</v>
      </c>
      <c r="G710" s="2">
        <f t="shared" si="10"/>
        <v>7275.566569999999</v>
      </c>
      <c r="H710" s="2">
        <f t="shared" si="11"/>
        <v>0.54000000000041837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19878.5</v>
      </c>
      <c r="D711" s="1">
        <f>'PR-RAS'!E718</f>
        <v>20117.45</v>
      </c>
      <c r="E711" s="1">
        <v>0</v>
      </c>
      <c r="F711" s="1">
        <v>0</v>
      </c>
      <c r="G711" s="2">
        <f t="shared" si="10"/>
        <v>42680.513999999996</v>
      </c>
      <c r="H711" s="2">
        <f t="shared" si="11"/>
        <v>0.9500000000007276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1534.28</v>
      </c>
      <c r="D713" s="1">
        <f>'PR-RAS'!E720</f>
        <v>4136.1000000000004</v>
      </c>
      <c r="E713" s="1">
        <v>0</v>
      </c>
      <c r="F713" s="1">
        <v>0</v>
      </c>
      <c r="G713" s="2">
        <f t="shared" si="10"/>
        <v>6982.2137600000005</v>
      </c>
      <c r="H713" s="2">
        <f t="shared" si="11"/>
        <v>0.38000000000033651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1193.8900000000001</v>
      </c>
      <c r="D715" s="1">
        <f>'PR-RAS'!E722</f>
        <v>1882.95</v>
      </c>
      <c r="E715" s="1">
        <v>0</v>
      </c>
      <c r="F715" s="1">
        <v>0</v>
      </c>
      <c r="G715" s="2">
        <f t="shared" si="10"/>
        <v>3541.2900599999998</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2062.59</v>
      </c>
      <c r="D716" s="1">
        <f>'PR-RAS'!E723</f>
        <v>0</v>
      </c>
      <c r="E716" s="1">
        <v>0</v>
      </c>
      <c r="F716" s="1">
        <v>0</v>
      </c>
      <c r="G716" s="2">
        <f t="shared" si="10"/>
        <v>1474.7518500000001</v>
      </c>
      <c r="H716" s="2">
        <f t="shared" si="11"/>
        <v>0.40999999999985448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2126.87</v>
      </c>
      <c r="D718" s="1">
        <f>'PR-RAS'!E725</f>
        <v>2282.7199999999998</v>
      </c>
      <c r="E718" s="1">
        <v>0</v>
      </c>
      <c r="F718" s="1">
        <v>0</v>
      </c>
      <c r="G718" s="2">
        <f t="shared" si="10"/>
        <v>4798.3862699999991</v>
      </c>
      <c r="H718" s="2">
        <f t="shared" si="11"/>
        <v>0.41000000000030923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431.35</v>
      </c>
      <c r="D816" s="1">
        <f>'PR-RAS'!E823</f>
        <v>0</v>
      </c>
      <c r="E816" s="1">
        <v>0</v>
      </c>
      <c r="F816" s="1">
        <v>0</v>
      </c>
      <c r="G816" s="2">
        <f t="shared" si="18"/>
        <v>351.55025000000001</v>
      </c>
      <c r="H816" s="2">
        <f t="shared" si="19"/>
        <v>0.35000000000002274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51234.879999999997</v>
      </c>
      <c r="E821" s="1">
        <v>0</v>
      </c>
      <c r="F821" s="1">
        <v>0</v>
      </c>
      <c r="G821" s="2">
        <f t="shared" si="18"/>
        <v>84025.203199999989</v>
      </c>
      <c r="H821" s="2">
        <f t="shared" si="19"/>
        <v>0.12000000000261934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2668334.7400000002</v>
      </c>
      <c r="D984" s="6">
        <f>BILANCA!E6</f>
        <v>2740743.98</v>
      </c>
      <c r="E984" s="6">
        <v>0</v>
      </c>
      <c r="F984" s="6">
        <v>0</v>
      </c>
      <c r="G984" s="7">
        <f t="shared" ref="G984:G1241" si="22">B984/1000*C984+B984/500*D984</f>
        <v>8149.8227000000006</v>
      </c>
      <c r="H984" s="7">
        <f t="shared" si="19"/>
        <v>0.27999999979510903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2651535.16</v>
      </c>
      <c r="D985" s="1">
        <f>BILANCA!E7</f>
        <v>2660195.09</v>
      </c>
      <c r="E985" s="1">
        <v>0</v>
      </c>
      <c r="F985" s="1">
        <v>0</v>
      </c>
      <c r="G985" s="2">
        <f t="shared" si="22"/>
        <v>15943.85068</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2651535.16</v>
      </c>
      <c r="D990" s="1">
        <f>BILANCA!E12</f>
        <v>2660195.09</v>
      </c>
      <c r="E990" s="1">
        <v>0</v>
      </c>
      <c r="F990" s="1">
        <v>0</v>
      </c>
      <c r="G990" s="2">
        <f t="shared" si="22"/>
        <v>55803.477379999997</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2539465.52</v>
      </c>
      <c r="D991" s="1">
        <f>BILANCA!E13</f>
        <v>2488534.84</v>
      </c>
      <c r="E991" s="1">
        <v>0</v>
      </c>
      <c r="F991" s="1">
        <v>0</v>
      </c>
      <c r="G991" s="2">
        <f t="shared" si="22"/>
        <v>60132.281600000002</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4076383.54</v>
      </c>
      <c r="D993" s="1">
        <f>BILANCA!E15</f>
        <v>4076383.54</v>
      </c>
      <c r="E993" s="1">
        <v>0</v>
      </c>
      <c r="F993" s="1">
        <v>0</v>
      </c>
      <c r="G993" s="2">
        <f t="shared" si="22"/>
        <v>122291.5062</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2369.17</v>
      </c>
      <c r="D995" s="1">
        <f>BILANCA!E17</f>
        <v>2369.17</v>
      </c>
      <c r="E995" s="1">
        <v>0</v>
      </c>
      <c r="F995" s="1">
        <v>0</v>
      </c>
      <c r="G995" s="2">
        <f t="shared" si="22"/>
        <v>85.290120000000002</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1539287.19</v>
      </c>
      <c r="D996" s="1">
        <f>BILANCA!E18</f>
        <v>1590217.87</v>
      </c>
      <c r="E996" s="1">
        <v>0</v>
      </c>
      <c r="F996" s="1">
        <v>0</v>
      </c>
      <c r="G996" s="2">
        <f t="shared" si="22"/>
        <v>61356.398090000002</v>
      </c>
      <c r="H996" s="2">
        <f t="shared" si="19"/>
        <v>0.31999999983236194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5587.1000000000058</v>
      </c>
      <c r="D997" s="1">
        <f>BILANCA!E19</f>
        <v>35766.139999999985</v>
      </c>
      <c r="E997" s="1">
        <v>0</v>
      </c>
      <c r="F997" s="1">
        <v>0</v>
      </c>
      <c r="G997" s="2">
        <f t="shared" si="22"/>
        <v>1079.6713199999997</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159969.82</v>
      </c>
      <c r="D998" s="1">
        <f>BILANCA!E20</f>
        <v>239358.07999999999</v>
      </c>
      <c r="E998" s="1">
        <v>0</v>
      </c>
      <c r="F998" s="1">
        <v>0</v>
      </c>
      <c r="G998" s="2">
        <f t="shared" si="22"/>
        <v>9580.2896999999994</v>
      </c>
      <c r="H998" s="2">
        <f t="shared" si="19"/>
        <v>0.2599999999802094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9222.85</v>
      </c>
      <c r="D999" s="1">
        <f>BILANCA!E21</f>
        <v>9222.85</v>
      </c>
      <c r="E999" s="1">
        <v>0</v>
      </c>
      <c r="F999" s="1">
        <v>0</v>
      </c>
      <c r="G999" s="2">
        <f t="shared" si="22"/>
        <v>442.69680000000005</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6558.57</v>
      </c>
      <c r="D1000" s="1">
        <f>BILANCA!E22</f>
        <v>7786.51</v>
      </c>
      <c r="E1000" s="1">
        <v>0</v>
      </c>
      <c r="F1000" s="1">
        <v>0</v>
      </c>
      <c r="G1000" s="2">
        <f t="shared" si="22"/>
        <v>376.23703</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12948.89</v>
      </c>
      <c r="D1002" s="1">
        <f>BILANCA!E24</f>
        <v>12948.89</v>
      </c>
      <c r="E1002" s="1">
        <v>0</v>
      </c>
      <c r="F1002" s="1">
        <v>0</v>
      </c>
      <c r="G1002" s="2">
        <f t="shared" si="22"/>
        <v>738.08672999999999</v>
      </c>
      <c r="H1002" s="2">
        <f t="shared" si="19"/>
        <v>0.22000000000116415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5530.46</v>
      </c>
      <c r="D1003" s="1">
        <f>BILANCA!E25</f>
        <v>5814.1</v>
      </c>
      <c r="E1003" s="1">
        <v>0</v>
      </c>
      <c r="F1003" s="1">
        <v>0</v>
      </c>
      <c r="G1003" s="2">
        <f t="shared" si="22"/>
        <v>343.17320000000001</v>
      </c>
      <c r="H1003" s="2">
        <f t="shared" si="19"/>
        <v>0.56000000000040018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8727.82</v>
      </c>
      <c r="D1004" s="1">
        <f>BILANCA!E26</f>
        <v>15456.42</v>
      </c>
      <c r="E1004" s="1">
        <v>0</v>
      </c>
      <c r="F1004" s="1">
        <v>0</v>
      </c>
      <c r="G1004" s="2">
        <f t="shared" si="22"/>
        <v>832.45386000000008</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197371.31</v>
      </c>
      <c r="D1006" s="1">
        <f>BILANCA!E28</f>
        <v>254820.71</v>
      </c>
      <c r="E1006" s="1">
        <v>0</v>
      </c>
      <c r="F1006" s="1">
        <v>0</v>
      </c>
      <c r="G1006" s="2">
        <f t="shared" si="22"/>
        <v>16261.29279</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106482.54</v>
      </c>
      <c r="D1013" s="1">
        <f>BILANCA!E35</f>
        <v>135894.10999999999</v>
      </c>
      <c r="E1013" s="1">
        <v>0</v>
      </c>
      <c r="F1013" s="1">
        <v>0</v>
      </c>
      <c r="G1013" s="2">
        <f t="shared" si="22"/>
        <v>11348.122799999999</v>
      </c>
      <c r="H1013" s="2">
        <f t="shared" si="19"/>
        <v>0.569999999992433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106482.54</v>
      </c>
      <c r="D1014" s="1">
        <f>BILANCA!E36</f>
        <v>135894.10999999999</v>
      </c>
      <c r="E1014" s="1">
        <v>0</v>
      </c>
      <c r="F1014" s="1">
        <v>0</v>
      </c>
      <c r="G1014" s="2">
        <f t="shared" si="22"/>
        <v>11726.393559999999</v>
      </c>
      <c r="H1014" s="2">
        <f t="shared" si="19"/>
        <v>0.569999999992433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68328.72</v>
      </c>
      <c r="D1032" s="1">
        <f>BILANCA!E54</f>
        <v>70532.55</v>
      </c>
      <c r="E1032" s="1">
        <v>0</v>
      </c>
      <c r="F1032" s="1">
        <v>0</v>
      </c>
      <c r="G1032" s="2">
        <f t="shared" si="22"/>
        <v>10260.297180000001</v>
      </c>
      <c r="H1032" s="2">
        <f t="shared" si="19"/>
        <v>0.72999999999592546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68328.72</v>
      </c>
      <c r="D1033" s="1">
        <f>BILANCA!E55</f>
        <v>70532.55</v>
      </c>
      <c r="E1033" s="1">
        <v>0</v>
      </c>
      <c r="F1033" s="1">
        <v>0</v>
      </c>
      <c r="G1033" s="2">
        <f t="shared" si="22"/>
        <v>10469.691000000001</v>
      </c>
      <c r="H1033" s="2">
        <f t="shared" si="19"/>
        <v>0.72999999999592546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16799.580000000002</v>
      </c>
      <c r="D1046" s="1">
        <f>BILANCA!E68</f>
        <v>80548.89</v>
      </c>
      <c r="E1046" s="1">
        <v>0</v>
      </c>
      <c r="F1046" s="1">
        <v>0</v>
      </c>
      <c r="G1046" s="2">
        <f t="shared" si="22"/>
        <v>11207.53368</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10044.5</v>
      </c>
      <c r="D1047" s="1">
        <f>BILANCA!E69</f>
        <v>71295.990000000005</v>
      </c>
      <c r="E1047" s="1">
        <v>0</v>
      </c>
      <c r="F1047" s="1">
        <v>0</v>
      </c>
      <c r="G1047" s="2">
        <f t="shared" si="22"/>
        <v>9768.7347200000004</v>
      </c>
      <c r="H1047" s="2">
        <f t="shared" si="19"/>
        <v>0.50999999999476131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10044.5</v>
      </c>
      <c r="D1048" s="1">
        <f>BILANCA!E70</f>
        <v>71295.990000000005</v>
      </c>
      <c r="E1048" s="1">
        <v>0</v>
      </c>
      <c r="F1048" s="1">
        <v>0</v>
      </c>
      <c r="G1048" s="2">
        <f t="shared" si="22"/>
        <v>9921.3712000000014</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10044.5</v>
      </c>
      <c r="D1050" s="1">
        <f>BILANCA!E72</f>
        <v>71295.990000000005</v>
      </c>
      <c r="E1050" s="1">
        <v>0</v>
      </c>
      <c r="F1050" s="1">
        <v>0</v>
      </c>
      <c r="G1050" s="2">
        <f t="shared" si="22"/>
        <v>10226.644160000002</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161.44</v>
      </c>
      <c r="D1056" s="1">
        <f>BILANCA!E78</f>
        <v>6076.65</v>
      </c>
      <c r="E1056" s="1">
        <v>0</v>
      </c>
      <c r="F1056" s="1">
        <v>0</v>
      </c>
      <c r="G1056" s="2">
        <f t="shared" si="22"/>
        <v>898.97601999999995</v>
      </c>
      <c r="H1056" s="2">
        <f t="shared" si="19"/>
        <v>0.79000000000036152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161.44</v>
      </c>
      <c r="D1064" s="1">
        <f>BILANCA!E86</f>
        <v>6076.65</v>
      </c>
      <c r="E1064" s="1">
        <v>0</v>
      </c>
      <c r="F1064" s="1">
        <v>0</v>
      </c>
      <c r="G1064" s="2">
        <f t="shared" si="22"/>
        <v>997.49393999999995</v>
      </c>
      <c r="H1064" s="2">
        <f t="shared" si="19"/>
        <v>0.79000000000036152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6593.6399999999994</v>
      </c>
      <c r="D1124" s="1">
        <f>BILANCA!E146</f>
        <v>3176.25</v>
      </c>
      <c r="E1124" s="1">
        <v>0</v>
      </c>
      <c r="F1124" s="1">
        <v>0</v>
      </c>
      <c r="G1124" s="2">
        <f t="shared" si="22"/>
        <v>1825.4057399999997</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6518.23</v>
      </c>
      <c r="D1137" s="1">
        <f>BILANCA!E159</f>
        <v>2238.56</v>
      </c>
      <c r="E1137" s="1">
        <v>0</v>
      </c>
      <c r="F1137" s="1">
        <v>0</v>
      </c>
      <c r="G1137" s="2">
        <f t="shared" si="22"/>
        <v>1693.2838999999999</v>
      </c>
      <c r="H1137" s="2">
        <f t="shared" si="23"/>
        <v>0.66999999999961801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75.41</v>
      </c>
      <c r="D1138" s="1">
        <f>BILANCA!E160</f>
        <v>937.69</v>
      </c>
      <c r="E1138" s="1">
        <v>0</v>
      </c>
      <c r="F1138" s="1">
        <v>0</v>
      </c>
      <c r="G1138" s="2">
        <f t="shared" si="22"/>
        <v>302.37245000000001</v>
      </c>
      <c r="H1138" s="2">
        <f t="shared" si="23"/>
        <v>0.71999999999994202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2668334.7399999998</v>
      </c>
      <c r="D1152" s="1">
        <f>BILANCA!E175</f>
        <v>2740743.98</v>
      </c>
      <c r="E1152" s="1">
        <v>0</v>
      </c>
      <c r="F1152" s="1">
        <v>0</v>
      </c>
      <c r="G1152" s="2">
        <f t="shared" si="22"/>
        <v>1377320.0363</v>
      </c>
      <c r="H1152" s="2">
        <f t="shared" si="23"/>
        <v>0.28000000026077032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29511.899999999998</v>
      </c>
      <c r="D1153" s="1">
        <f>BILANCA!E176</f>
        <v>46375.06</v>
      </c>
      <c r="E1153" s="1">
        <v>0</v>
      </c>
      <c r="F1153" s="1">
        <v>0</v>
      </c>
      <c r="G1153" s="2">
        <f t="shared" si="22"/>
        <v>20784.543400000002</v>
      </c>
      <c r="H1153" s="2">
        <f t="shared" si="23"/>
        <v>0.15999999999985448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23957.439999999999</v>
      </c>
      <c r="D1154" s="1">
        <f>BILANCA!E177</f>
        <v>18946.3</v>
      </c>
      <c r="E1154" s="1">
        <v>0</v>
      </c>
      <c r="F1154" s="1">
        <v>0</v>
      </c>
      <c r="G1154" s="2">
        <f t="shared" si="22"/>
        <v>10576.35684</v>
      </c>
      <c r="H1154" s="2">
        <f t="shared" si="23"/>
        <v>0.73999999999796273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23755.82</v>
      </c>
      <c r="D1156" s="1">
        <f>BILANCA!E179</f>
        <v>9932.2099999999991</v>
      </c>
      <c r="E1156" s="1">
        <v>0</v>
      </c>
      <c r="F1156" s="1">
        <v>0</v>
      </c>
      <c r="G1156" s="2">
        <f t="shared" si="22"/>
        <v>7546.3015199999991</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201.62</v>
      </c>
      <c r="D1157" s="1">
        <f>BILANCA!E180</f>
        <v>130.44</v>
      </c>
      <c r="E1157" s="1">
        <v>0</v>
      </c>
      <c r="F1157" s="1">
        <v>0</v>
      </c>
      <c r="G1157" s="2">
        <f t="shared" si="22"/>
        <v>80.474999999999994</v>
      </c>
      <c r="H1157" s="2">
        <f t="shared" si="23"/>
        <v>0.81999999999999318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201.62</v>
      </c>
      <c r="D1160" s="1">
        <f>BILANCA!E183</f>
        <v>130.44</v>
      </c>
      <c r="E1160" s="1">
        <v>0</v>
      </c>
      <c r="F1160" s="1">
        <v>0</v>
      </c>
      <c r="G1160" s="2">
        <f t="shared" si="22"/>
        <v>81.862499999999997</v>
      </c>
      <c r="H1160" s="2">
        <f t="shared" si="23"/>
        <v>0.81999999999999318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8883.65</v>
      </c>
      <c r="E1165" s="1">
        <v>0</v>
      </c>
      <c r="F1165" s="1">
        <v>0</v>
      </c>
      <c r="G1165" s="2">
        <f t="shared" si="22"/>
        <v>3233.6486</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27428.76</v>
      </c>
      <c r="E1166" s="1">
        <v>0</v>
      </c>
      <c r="F1166" s="1">
        <v>0</v>
      </c>
      <c r="G1166" s="2">
        <f t="shared" si="22"/>
        <v>10038.926159999999</v>
      </c>
      <c r="H1166" s="2">
        <f t="shared" si="23"/>
        <v>0.24000000000160071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5554.46</v>
      </c>
      <c r="D1211" s="1">
        <f>BILANCA!E234</f>
        <v>0</v>
      </c>
      <c r="E1211" s="1">
        <v>0</v>
      </c>
      <c r="F1211" s="1">
        <v>0</v>
      </c>
      <c r="G1211" s="2">
        <f t="shared" si="22"/>
        <v>1266.41688</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5554.46</v>
      </c>
      <c r="D1212" s="1">
        <f>BILANCA!E235</f>
        <v>0</v>
      </c>
      <c r="E1212" s="1">
        <v>0</v>
      </c>
      <c r="F1212" s="1">
        <v>0</v>
      </c>
      <c r="G1212" s="2">
        <f t="shared" si="22"/>
        <v>1271.9713400000001</v>
      </c>
      <c r="H1212" s="2">
        <f t="shared" si="23"/>
        <v>0.46000000000003638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2638822.84</v>
      </c>
      <c r="D1214" s="1">
        <f>BILANCA!E237</f>
        <v>2694368.92</v>
      </c>
      <c r="E1214" s="1">
        <v>0</v>
      </c>
      <c r="F1214" s="1">
        <v>0</v>
      </c>
      <c r="G1214" s="2">
        <f t="shared" si="22"/>
        <v>1854366.5170799999</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2651535.19</v>
      </c>
      <c r="D1215" s="1">
        <f>BILANCA!E238</f>
        <v>2660195.12</v>
      </c>
      <c r="E1215" s="1">
        <v>0</v>
      </c>
      <c r="F1215" s="1">
        <v>0</v>
      </c>
      <c r="G1215" s="2">
        <f t="shared" si="22"/>
        <v>1849486.6997600002</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2651535.19</v>
      </c>
      <c r="D1216" s="1">
        <f>BILANCA!E239</f>
        <v>2660195.12</v>
      </c>
      <c r="E1216" s="1">
        <v>0</v>
      </c>
      <c r="F1216" s="1">
        <v>0</v>
      </c>
      <c r="G1216" s="2">
        <f t="shared" si="22"/>
        <v>1857458.62519</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2646603.25</v>
      </c>
      <c r="D1217" s="1">
        <f>BILANCA!E240</f>
        <v>2653624.54</v>
      </c>
      <c r="E1217" s="1">
        <v>0</v>
      </c>
      <c r="F1217" s="1">
        <v>0</v>
      </c>
      <c r="G1217" s="2">
        <f t="shared" si="22"/>
        <v>1861201.4452200001</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4931.9399999999996</v>
      </c>
      <c r="D1218" s="1">
        <f>BILANCA!E241</f>
        <v>6570.58</v>
      </c>
      <c r="E1218" s="1">
        <v>0</v>
      </c>
      <c r="F1218" s="1">
        <v>0</v>
      </c>
      <c r="G1218" s="2">
        <f t="shared" si="22"/>
        <v>4247.1785</v>
      </c>
      <c r="H1218" s="2">
        <f t="shared" si="23"/>
        <v>0.48000000000047294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-19305.97</v>
      </c>
      <c r="D1222" s="1">
        <f>BILANCA!E245</f>
        <v>30997.549999999996</v>
      </c>
      <c r="E1222" s="1">
        <v>0</v>
      </c>
      <c r="F1222" s="1">
        <v>0</v>
      </c>
      <c r="G1222" s="2">
        <f t="shared" si="22"/>
        <v>10202.702069999996</v>
      </c>
      <c r="H1222" s="2">
        <f t="shared" si="23"/>
        <v>0.48000000000320142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45557.81</v>
      </c>
      <c r="E1223" s="1">
        <v>0</v>
      </c>
      <c r="F1223" s="1">
        <v>0</v>
      </c>
      <c r="G1223" s="2">
        <f t="shared" si="22"/>
        <v>21867.748799999998</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45557.81</v>
      </c>
      <c r="E1224" s="1">
        <v>0</v>
      </c>
      <c r="F1224" s="1">
        <v>0</v>
      </c>
      <c r="G1224" s="2">
        <f t="shared" si="22"/>
        <v>21958.864419999998</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19305.97</v>
      </c>
      <c r="D1227" s="1">
        <f>BILANCA!E250</f>
        <v>14560.26</v>
      </c>
      <c r="E1227" s="1">
        <v>0</v>
      </c>
      <c r="F1227" s="1">
        <v>0</v>
      </c>
      <c r="G1227" s="2">
        <f t="shared" si="22"/>
        <v>11816.063559999999</v>
      </c>
      <c r="H1227" s="2">
        <f t="shared" si="23"/>
        <v>0.28999999999905413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13400.66</v>
      </c>
      <c r="D1228" s="1">
        <f>BILANCA!E251</f>
        <v>0</v>
      </c>
      <c r="E1228" s="1">
        <v>0</v>
      </c>
      <c r="F1228" s="1">
        <v>0</v>
      </c>
      <c r="G1228" s="2">
        <f t="shared" si="22"/>
        <v>3283.1617000000001</v>
      </c>
      <c r="H1228" s="2">
        <f t="shared" si="23"/>
        <v>0.34000000000014552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5905.31</v>
      </c>
      <c r="D1229" s="1">
        <f>BILANCA!E252</f>
        <v>14560.26</v>
      </c>
      <c r="E1229" s="1">
        <v>0</v>
      </c>
      <c r="F1229" s="1">
        <v>0</v>
      </c>
      <c r="G1229" s="2">
        <f t="shared" si="22"/>
        <v>8616.3541800000003</v>
      </c>
      <c r="H1229" s="2">
        <f t="shared" si="23"/>
        <v>0.57000000000061846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6593.62</v>
      </c>
      <c r="D1232" s="1">
        <f>BILANCA!E255</f>
        <v>3176.25</v>
      </c>
      <c r="E1232" s="1">
        <v>0</v>
      </c>
      <c r="F1232" s="1">
        <v>0</v>
      </c>
      <c r="G1232" s="2">
        <f t="shared" si="22"/>
        <v>3223.5838800000001</v>
      </c>
      <c r="H1232" s="2">
        <f t="shared" si="23"/>
        <v>0.63000000000010914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81120.95</v>
      </c>
      <c r="D1236" s="1">
        <f>BILANCA!E259</f>
        <v>56571.86</v>
      </c>
      <c r="E1236" s="1">
        <v>0</v>
      </c>
      <c r="F1236" s="1">
        <v>0</v>
      </c>
      <c r="G1236" s="2">
        <f t="shared" si="22"/>
        <v>49148.961510000001</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81120.95</v>
      </c>
      <c r="D1237" s="1">
        <f>BILANCA!E260</f>
        <v>56571.86</v>
      </c>
      <c r="E1237" s="1">
        <v>0</v>
      </c>
      <c r="F1237" s="1">
        <v>0</v>
      </c>
      <c r="G1237" s="2">
        <f t="shared" si="22"/>
        <v>49343.226179999998</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1469.69</v>
      </c>
      <c r="D1240" s="1">
        <f>BILANCA!E264</f>
        <v>212.32</v>
      </c>
      <c r="E1240" s="1">
        <v>0</v>
      </c>
      <c r="F1240" s="1">
        <v>0</v>
      </c>
      <c r="G1240" s="2">
        <f t="shared" si="22"/>
        <v>486.84280999999999</v>
      </c>
      <c r="H1240" s="2">
        <f t="shared" si="23"/>
        <v>0.62999999999993861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5123.95</v>
      </c>
      <c r="D1241" s="1">
        <f>BILANCA!E265</f>
        <v>2963.93</v>
      </c>
      <c r="E1241" s="1">
        <v>0</v>
      </c>
      <c r="F1241" s="1">
        <v>0</v>
      </c>
      <c r="G1241" s="2">
        <f t="shared" si="22"/>
        <v>2851.3669799999998</v>
      </c>
      <c r="H1241" s="2">
        <f t="shared" si="23"/>
        <v>0.12000000000034561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161.44</v>
      </c>
      <c r="D1244" s="1">
        <f>BILANCA!E268</f>
        <v>6076.65</v>
      </c>
      <c r="E1244" s="1">
        <v>0</v>
      </c>
      <c r="F1244" s="1">
        <v>0</v>
      </c>
      <c r="G1244" s="2">
        <f t="shared" si="24"/>
        <v>3214.14714</v>
      </c>
      <c r="H1244" s="2">
        <f t="shared" si="23"/>
        <v>0.79000000000036152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1652.22</v>
      </c>
      <c r="D1263" s="1">
        <f>BILANCA!E287</f>
        <v>0</v>
      </c>
      <c r="E1263" s="1">
        <v>0</v>
      </c>
      <c r="F1263" s="1">
        <v>0</v>
      </c>
      <c r="G1263" s="2">
        <f t="shared" si="24"/>
        <v>462.62160000000006</v>
      </c>
      <c r="H1263" s="2">
        <f t="shared" si="23"/>
        <v>0.22000000000002728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22305.22</v>
      </c>
      <c r="D1264" s="1">
        <f>BILANCA!E288</f>
        <v>18946.3</v>
      </c>
      <c r="E1264" s="1">
        <v>0</v>
      </c>
      <c r="F1264" s="1">
        <v>0</v>
      </c>
      <c r="G1264" s="2">
        <f t="shared" si="24"/>
        <v>16915.587420000003</v>
      </c>
      <c r="H1264" s="2">
        <f t="shared" si="23"/>
        <v>0.52000000000043656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27428.76</v>
      </c>
      <c r="E1265" s="1">
        <v>0</v>
      </c>
      <c r="F1265" s="1">
        <v>0</v>
      </c>
      <c r="G1265" s="2">
        <f t="shared" si="24"/>
        <v>15469.820639999998</v>
      </c>
      <c r="H1265" s="2">
        <f t="shared" si="23"/>
        <v>0.24000000000160071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6076.65</v>
      </c>
      <c r="E1274" s="1">
        <v>0</v>
      </c>
      <c r="F1274" s="1">
        <v>0</v>
      </c>
      <c r="G1274" s="2">
        <f t="shared" si="24"/>
        <v>3536.6102999999994</v>
      </c>
      <c r="H1274" s="2">
        <f t="shared" si="23"/>
        <v>0.3500000000003638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2807</v>
      </c>
      <c r="E1278" s="1">
        <v>0</v>
      </c>
      <c r="F1278" s="1">
        <v>0</v>
      </c>
      <c r="G1278" s="2">
        <f t="shared" si="24"/>
        <v>1656.1299999999999</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1449862.32</v>
      </c>
      <c r="D1408" s="1">
        <f>'RAS-funkcijski'!E114</f>
        <v>1743835.77</v>
      </c>
      <c r="E1408" s="1">
        <v>0</v>
      </c>
      <c r="F1408" s="1">
        <v>0</v>
      </c>
      <c r="G1408" s="2">
        <f t="shared" si="24"/>
        <v>543128.72460000007</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1376496.04</v>
      </c>
      <c r="D1409" s="1">
        <f>'RAS-funkcijski'!E115</f>
        <v>1636025.15</v>
      </c>
      <c r="E1409" s="1">
        <v>0</v>
      </c>
      <c r="F1409" s="1">
        <v>0</v>
      </c>
      <c r="G1409" s="2">
        <f t="shared" si="24"/>
        <v>515988.64373999997</v>
      </c>
      <c r="H1409" s="2">
        <f t="shared" si="27"/>
        <v>0.18999999994412065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1376496.04</v>
      </c>
      <c r="D1411" s="1">
        <f>'RAS-funkcijski'!E117</f>
        <v>1636025.15</v>
      </c>
      <c r="E1411" s="1">
        <v>0</v>
      </c>
      <c r="F1411" s="1">
        <v>0</v>
      </c>
      <c r="G1411" s="2">
        <f t="shared" si="24"/>
        <v>525285.73641999997</v>
      </c>
      <c r="H1411" s="2">
        <f t="shared" si="27"/>
        <v>0.18999999994412065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73366.28</v>
      </c>
      <c r="D1420" s="1">
        <f>'RAS-funkcijski'!E126</f>
        <v>107810.62</v>
      </c>
      <c r="E1420" s="1">
        <v>0</v>
      </c>
      <c r="F1420" s="1">
        <v>0</v>
      </c>
      <c r="G1420" s="2">
        <f t="shared" si="24"/>
        <v>35256.477439999995</v>
      </c>
      <c r="H1420" s="2">
        <f t="shared" si="27"/>
        <v>0.66000000000349246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1449862.32</v>
      </c>
      <c r="D1435" s="13">
        <f>'RAS-funkcijski'!E141</f>
        <v>1743835.77</v>
      </c>
      <c r="E1435" s="13">
        <v>0</v>
      </c>
      <c r="F1435" s="13">
        <v>0</v>
      </c>
      <c r="G1435" s="14">
        <f t="shared" si="24"/>
        <v>676442.13882000011</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18566.830000000002</v>
      </c>
      <c r="D1436" s="6">
        <f>'P-VRIO'!E5</f>
        <v>0</v>
      </c>
      <c r="E1436" s="6">
        <v>0</v>
      </c>
      <c r="F1436" s="6">
        <v>0</v>
      </c>
      <c r="G1436" s="7">
        <f t="shared" si="24"/>
        <v>18.566830000000003</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18566.830000000002</v>
      </c>
      <c r="D1453" s="1">
        <f>'P-VRIO'!E22</f>
        <v>0</v>
      </c>
      <c r="E1453" s="1">
        <v>0</v>
      </c>
      <c r="F1453" s="1">
        <v>0</v>
      </c>
      <c r="G1453" s="2">
        <f t="shared" si="24"/>
        <v>334.20294000000001</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18566.830000000002</v>
      </c>
      <c r="D1454" s="1">
        <f>'P-VRIO'!E23</f>
        <v>0</v>
      </c>
      <c r="E1454" s="1">
        <v>0</v>
      </c>
      <c r="F1454" s="1">
        <v>0</v>
      </c>
      <c r="G1454" s="2">
        <f t="shared" si="24"/>
        <v>352.76977000000005</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18566.830000000002</v>
      </c>
      <c r="D1456" s="1">
        <f>'P-VRIO'!E25</f>
        <v>0</v>
      </c>
      <c r="E1456" s="1">
        <v>0</v>
      </c>
      <c r="F1456" s="1">
        <v>0</v>
      </c>
      <c r="G1456" s="2">
        <f t="shared" si="24"/>
        <v>389.90343000000007</v>
      </c>
      <c r="H1456" s="2">
        <f t="shared" si="27"/>
        <v>0.16999999999825377</v>
      </c>
      <c r="I1456" s="10">
        <f t="shared" si="30"/>
        <v>66.283583099319145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23957.439999999999</v>
      </c>
      <c r="D1480" s="6"/>
      <c r="E1480" s="6">
        <v>0</v>
      </c>
      <c r="F1480" s="6">
        <v>0</v>
      </c>
      <c r="G1480" s="7">
        <f t="shared" ref="G1480:G1580" si="34">B1480/1000*C1480</f>
        <v>23.957439999999998</v>
      </c>
      <c r="H1480" s="7">
        <f t="shared" ref="H1480:H1580" si="35">ABS(C1480-ROUND(C1480,0))</f>
        <v>0.43999999999869033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1762321.43</v>
      </c>
      <c r="D1481" s="1">
        <v>0</v>
      </c>
      <c r="E1481" s="1">
        <v>0</v>
      </c>
      <c r="F1481" s="1">
        <v>0</v>
      </c>
      <c r="G1481" s="2">
        <f t="shared" si="34"/>
        <v>3524.6428599999999</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6872.85</v>
      </c>
      <c r="D1482" s="1">
        <v>0</v>
      </c>
      <c r="E1482" s="1">
        <v>0</v>
      </c>
      <c r="F1482" s="1">
        <v>0</v>
      </c>
      <c r="G1482" s="2">
        <f t="shared" si="34"/>
        <v>20.618550000000003</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1721716.0599999998</v>
      </c>
      <c r="D1483" s="1">
        <v>0</v>
      </c>
      <c r="E1483" s="1">
        <v>0</v>
      </c>
      <c r="F1483" s="1">
        <v>0</v>
      </c>
      <c r="G1483" s="2">
        <f t="shared" si="34"/>
        <v>6886.8642399999999</v>
      </c>
      <c r="H1483" s="2">
        <f t="shared" si="35"/>
        <v>5.9999999823048711E-2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1367928.51</v>
      </c>
      <c r="D1484" s="1">
        <v>0</v>
      </c>
      <c r="E1484" s="1">
        <v>0</v>
      </c>
      <c r="F1484" s="1">
        <v>0</v>
      </c>
      <c r="G1484" s="2">
        <f t="shared" si="34"/>
        <v>6839.6425500000005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297016.44</v>
      </c>
      <c r="D1485" s="1">
        <v>0</v>
      </c>
      <c r="E1485" s="1">
        <v>0</v>
      </c>
      <c r="F1485" s="1">
        <v>0</v>
      </c>
      <c r="G1485" s="2">
        <f t="shared" si="34"/>
        <v>1782.0986400000002</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1290.03</v>
      </c>
      <c r="D1486" s="1">
        <v>0</v>
      </c>
      <c r="E1486" s="1">
        <v>0</v>
      </c>
      <c r="F1486" s="1">
        <v>0</v>
      </c>
      <c r="G1486" s="2">
        <f t="shared" si="34"/>
        <v>9.0302100000000003</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51234.879999999997</v>
      </c>
      <c r="D1489" s="1">
        <v>0</v>
      </c>
      <c r="E1489" s="1">
        <v>0</v>
      </c>
      <c r="F1489" s="1">
        <v>0</v>
      </c>
      <c r="G1489" s="2">
        <f t="shared" si="34"/>
        <v>512.34879999999998</v>
      </c>
      <c r="H1489" s="2">
        <f t="shared" si="35"/>
        <v>0.12000000000261934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4246.2</v>
      </c>
      <c r="D1491" s="1">
        <v>0</v>
      </c>
      <c r="E1491" s="1">
        <v>0</v>
      </c>
      <c r="F1491" s="1">
        <v>0</v>
      </c>
      <c r="G1491" s="2">
        <f t="shared" si="34"/>
        <v>50.9544</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33732.519999999997</v>
      </c>
      <c r="D1492" s="1">
        <v>0</v>
      </c>
      <c r="E1492" s="1">
        <v>0</v>
      </c>
      <c r="F1492" s="1">
        <v>0</v>
      </c>
      <c r="G1492" s="2">
        <f t="shared" si="34"/>
        <v>438.52275999999995</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1739903.8099999998</v>
      </c>
      <c r="D1499" s="1">
        <v>0</v>
      </c>
      <c r="E1499" s="1">
        <v>0</v>
      </c>
      <c r="F1499" s="1">
        <v>0</v>
      </c>
      <c r="G1499" s="2">
        <f t="shared" si="34"/>
        <v>34798.076199999996</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796.2</v>
      </c>
      <c r="D1500" s="1">
        <v>0</v>
      </c>
      <c r="E1500" s="1">
        <v>0</v>
      </c>
      <c r="F1500" s="1">
        <v>0</v>
      </c>
      <c r="G1500" s="2">
        <f t="shared" si="34"/>
        <v>16.720200000000002</v>
      </c>
      <c r="H1500" s="2">
        <f t="shared" si="35"/>
        <v>0.20000000000004547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1732803.8499999999</v>
      </c>
      <c r="D1501" s="1">
        <v>0</v>
      </c>
      <c r="E1501" s="1">
        <v>0</v>
      </c>
      <c r="F1501" s="1">
        <v>0</v>
      </c>
      <c r="G1501" s="2">
        <f t="shared" si="34"/>
        <v>38121.684699999998</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1367928.51</v>
      </c>
      <c r="D1502" s="1">
        <v>0</v>
      </c>
      <c r="E1502" s="1">
        <v>0</v>
      </c>
      <c r="F1502" s="1">
        <v>0</v>
      </c>
      <c r="G1502" s="2">
        <f t="shared" si="34"/>
        <v>31462.355729999999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310840.03999999998</v>
      </c>
      <c r="D1503" s="1">
        <v>0</v>
      </c>
      <c r="E1503" s="1">
        <v>0</v>
      </c>
      <c r="F1503" s="1">
        <v>0</v>
      </c>
      <c r="G1503" s="2">
        <f t="shared" si="34"/>
        <v>7460.1609599999992</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1361.22</v>
      </c>
      <c r="D1504" s="1">
        <v>0</v>
      </c>
      <c r="E1504" s="1">
        <v>0</v>
      </c>
      <c r="F1504" s="1">
        <v>0</v>
      </c>
      <c r="G1504" s="2">
        <f t="shared" si="34"/>
        <v>34.030500000000004</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51234.879999999997</v>
      </c>
      <c r="D1507" s="1">
        <v>0</v>
      </c>
      <c r="E1507" s="1">
        <v>0</v>
      </c>
      <c r="F1507" s="1">
        <v>0</v>
      </c>
      <c r="G1507" s="2">
        <f t="shared" si="34"/>
        <v>1434.57664</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1439.2</v>
      </c>
      <c r="D1509" s="1">
        <v>0</v>
      </c>
      <c r="E1509" s="1">
        <v>0</v>
      </c>
      <c r="F1509" s="1">
        <v>0</v>
      </c>
      <c r="G1509" s="2">
        <f t="shared" si="34"/>
        <v>43.176000000000002</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6303.76</v>
      </c>
      <c r="D1510" s="1">
        <v>0</v>
      </c>
      <c r="E1510" s="1">
        <v>0</v>
      </c>
      <c r="F1510" s="1">
        <v>0</v>
      </c>
      <c r="G1510" s="2">
        <f t="shared" si="34"/>
        <v>195.41656</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46375.060000000056</v>
      </c>
      <c r="D1517" s="1">
        <v>0</v>
      </c>
      <c r="E1517" s="1">
        <v>0</v>
      </c>
      <c r="F1517" s="1">
        <v>0</v>
      </c>
      <c r="G1517" s="2">
        <f t="shared" si="34"/>
        <v>1762.252280000002</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27428.76</v>
      </c>
      <c r="D1518" s="1">
        <v>0</v>
      </c>
      <c r="E1518" s="1">
        <v>0</v>
      </c>
      <c r="F1518" s="1">
        <v>0</v>
      </c>
      <c r="G1518" s="2">
        <f t="shared" si="34"/>
        <v>1069.72164</v>
      </c>
      <c r="H1518" s="2">
        <f t="shared" si="35"/>
        <v>0.24000000000160071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27428.76</v>
      </c>
      <c r="D1565" s="1">
        <v>0</v>
      </c>
      <c r="E1565" s="1">
        <v>0</v>
      </c>
      <c r="F1565" s="1">
        <v>0</v>
      </c>
      <c r="G1565" s="2">
        <f t="shared" si="34"/>
        <v>2358.8733599999996</v>
      </c>
      <c r="H1565" s="2">
        <f t="shared" si="35"/>
        <v>0.24000000000160071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27428.76</v>
      </c>
      <c r="D1567" s="1">
        <v>0</v>
      </c>
      <c r="E1567" s="1">
        <v>0</v>
      </c>
      <c r="F1567" s="1">
        <v>0</v>
      </c>
      <c r="G1567" s="2">
        <f t="shared" si="34"/>
        <v>2413.7308799999996</v>
      </c>
      <c r="H1567" s="2">
        <f t="shared" si="35"/>
        <v>0.24000000000160071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18946.3</v>
      </c>
      <c r="D1576" s="1">
        <v>0</v>
      </c>
      <c r="E1576" s="1">
        <v>0</v>
      </c>
      <c r="F1576" s="1">
        <v>0</v>
      </c>
      <c r="G1576" s="2">
        <f t="shared" si="34"/>
        <v>1837.7910999999999</v>
      </c>
      <c r="H1576" s="2">
        <f t="shared" si="35"/>
        <v>0.2999999999992724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6076.65</v>
      </c>
      <c r="D1577" s="1">
        <v>0</v>
      </c>
      <c r="E1577" s="1">
        <v>0</v>
      </c>
      <c r="F1577" s="1">
        <v>0</v>
      </c>
      <c r="G1577" s="2">
        <f t="shared" si="34"/>
        <v>595.51170000000002</v>
      </c>
      <c r="H1577" s="2">
        <f t="shared" si="35"/>
        <v>0.3500000000003638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12869.65</v>
      </c>
      <c r="D1578" s="1">
        <v>0</v>
      </c>
      <c r="E1578" s="1">
        <v>0</v>
      </c>
      <c r="F1578" s="1">
        <v>0</v>
      </c>
      <c r="G1578" s="2">
        <f t="shared" si="34"/>
        <v>1274.0953500000001</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15000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1457873.4500000002</v>
      </c>
      <c r="I16" s="170">
        <f>'PR-RAS'!E6</f>
        <v>1794139.2899999998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1416868.82</v>
      </c>
      <c r="I17" s="170">
        <f>'PR-RAS'!E151</f>
        <v>1691853.01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30997.549999999785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19305.969999999877</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2651535.16</v>
      </c>
      <c r="I20" s="173">
        <f>BILANCA!E7</f>
        <v>2660195.09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16799.580000000002</v>
      </c>
      <c r="I21" s="175">
        <f>BILANCA!E68</f>
        <v>80548.89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29511.899999999998</v>
      </c>
      <c r="I22" s="175">
        <f>BILANCA!E176</f>
        <v>46375.06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2638822.84</v>
      </c>
      <c r="I23" s="177">
        <f>BILANCA!E237</f>
        <v>2694368.92</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1449862.32</v>
      </c>
      <c r="I27" s="175">
        <f>'RAS-funkcijski'!E114</f>
        <v>1743835.77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1449862.32</v>
      </c>
      <c r="I28" s="179">
        <f>'RAS-funkcijski'!E141</f>
        <v>1743835.77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18566.830000000002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18566.830000000002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23957.439999999999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46375.060000000056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27428.76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18946.3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7" zoomScaleNormal="100" workbookViewId="0">
      <selection activeCell="A419" sqref="A419:B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1457873.4500000002</v>
      </c>
      <c r="E6" s="51">
        <f>E7+E44+E50+E82+E106+E124+E133+E139</f>
        <v>1794139.2899999998</v>
      </c>
      <c r="F6" s="52">
        <f t="shared" ref="F6:F131" si="0">IF(D6&lt;&gt;0,IF(E6/D6&gt;=100,"&gt;&gt;100",E6/D6*100),"-")</f>
        <v>123.06550270189773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1188621.0100000002</v>
      </c>
      <c r="E50" s="51">
        <f>E51+E54+E59+E62+E65+E68+E71+E74+E77</f>
        <v>1461616.24</v>
      </c>
      <c r="F50" s="52">
        <f t="shared" si="0"/>
        <v>122.96739058987353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1176142.9300000002</v>
      </c>
      <c r="E68" s="51">
        <f t="shared" si="15"/>
        <v>1438614.77</v>
      </c>
      <c r="F68" s="52">
        <f t="shared" si="0"/>
        <v>122.31632170760061</v>
      </c>
    </row>
    <row r="69" spans="1:6" ht="12.75" customHeight="1" x14ac:dyDescent="0.2">
      <c r="A69" s="53" t="s">
        <v>183</v>
      </c>
      <c r="B69" s="85" t="s">
        <v>184</v>
      </c>
      <c r="C69" s="50" t="s">
        <v>183</v>
      </c>
      <c r="D69" s="242">
        <v>1144373.1200000001</v>
      </c>
      <c r="E69" s="242">
        <v>1410485.07</v>
      </c>
      <c r="F69" s="52">
        <f t="shared" si="0"/>
        <v>123.25394972576775</v>
      </c>
    </row>
    <row r="70" spans="1:6" ht="24" x14ac:dyDescent="0.2">
      <c r="A70" s="53" t="s">
        <v>185</v>
      </c>
      <c r="B70" s="85" t="s">
        <v>186</v>
      </c>
      <c r="C70" s="50" t="s">
        <v>185</v>
      </c>
      <c r="D70" s="242">
        <v>31769.81</v>
      </c>
      <c r="E70" s="242">
        <v>28129.7</v>
      </c>
      <c r="F70" s="52">
        <f t="shared" si="0"/>
        <v>88.542235537448917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12478.08</v>
      </c>
      <c r="E77" s="51">
        <f t="shared" si="18"/>
        <v>23001.47</v>
      </c>
      <c r="F77" s="52">
        <f t="shared" si="0"/>
        <v>184.33500987331385</v>
      </c>
    </row>
    <row r="78" spans="1:6" ht="12.75" customHeight="1" x14ac:dyDescent="0.2">
      <c r="A78" s="53">
        <v>6391</v>
      </c>
      <c r="B78" s="85" t="s">
        <v>201</v>
      </c>
      <c r="C78" s="50" t="s">
        <v>202</v>
      </c>
      <c r="D78" s="242">
        <v>211.43</v>
      </c>
      <c r="E78" s="242">
        <v>288</v>
      </c>
      <c r="F78" s="52">
        <f t="shared" si="0"/>
        <v>136.21529584259565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12266.65</v>
      </c>
      <c r="E80" s="242">
        <v>22713.47</v>
      </c>
      <c r="F80" s="52">
        <f t="shared" si="0"/>
        <v>185.16440919077337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0.02</v>
      </c>
      <c r="F82" s="52">
        <f t="shared" si="0"/>
        <v>200</v>
      </c>
    </row>
    <row r="83" spans="1:6" ht="12.75" customHeight="1" x14ac:dyDescent="0.2">
      <c r="A83" s="53">
        <v>641</v>
      </c>
      <c r="B83" s="85" t="s">
        <v>211</v>
      </c>
      <c r="C83" s="50" t="s">
        <v>212</v>
      </c>
      <c r="D83" s="51">
        <f t="shared" ref="D83:E83" si="20">SUM(D84:D90)</f>
        <v>0.01</v>
      </c>
      <c r="E83" s="51">
        <f t="shared" si="20"/>
        <v>0.02</v>
      </c>
      <c r="F83" s="52">
        <f t="shared" si="0"/>
        <v>200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0.02</v>
      </c>
      <c r="F85" s="52">
        <f t="shared" si="0"/>
        <v>200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67288.3</v>
      </c>
      <c r="E106" s="51">
        <f t="shared" si="23"/>
        <v>40132.17</v>
      </c>
      <c r="F106" s="52">
        <f t="shared" si="0"/>
        <v>59.642122033102332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67288.3</v>
      </c>
      <c r="E112" s="51">
        <f t="shared" si="25"/>
        <v>40132.17</v>
      </c>
      <c r="F112" s="52">
        <f t="shared" si="0"/>
        <v>59.642122033102332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67288.3</v>
      </c>
      <c r="E117" s="242">
        <v>40132.17</v>
      </c>
      <c r="F117" s="52">
        <f t="shared" si="0"/>
        <v>59.642122033102332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7705.4800000000005</v>
      </c>
      <c r="E124" s="51">
        <f t="shared" si="27"/>
        <v>12054.46</v>
      </c>
      <c r="F124" s="52">
        <f t="shared" si="0"/>
        <v>156.44009198648232</v>
      </c>
    </row>
    <row r="125" spans="1:6" ht="12.75" customHeight="1" x14ac:dyDescent="0.2">
      <c r="A125" s="53">
        <v>661</v>
      </c>
      <c r="B125" s="86" t="s">
        <v>295</v>
      </c>
      <c r="C125" s="50" t="s">
        <v>296</v>
      </c>
      <c r="D125" s="51">
        <f t="shared" ref="D125:E125" si="28">SUM(D126:D127)</f>
        <v>5855.8600000000006</v>
      </c>
      <c r="E125" s="51">
        <f t="shared" si="28"/>
        <v>8785.48</v>
      </c>
      <c r="F125" s="52">
        <f t="shared" si="0"/>
        <v>150.028859979576</v>
      </c>
    </row>
    <row r="126" spans="1:6" ht="12.75" customHeight="1" x14ac:dyDescent="0.2">
      <c r="A126" s="53">
        <v>6614</v>
      </c>
      <c r="B126" s="86" t="s">
        <v>297</v>
      </c>
      <c r="C126" s="50" t="s">
        <v>298</v>
      </c>
      <c r="D126" s="242">
        <v>909.68</v>
      </c>
      <c r="E126" s="242">
        <v>1785.78</v>
      </c>
      <c r="F126" s="52">
        <f t="shared" si="0"/>
        <v>196.30859203236304</v>
      </c>
    </row>
    <row r="127" spans="1:6" ht="12.75" customHeight="1" x14ac:dyDescent="0.2">
      <c r="A127" s="53">
        <v>6615</v>
      </c>
      <c r="B127" s="86" t="s">
        <v>299</v>
      </c>
      <c r="C127" s="50" t="s">
        <v>300</v>
      </c>
      <c r="D127" s="242">
        <v>4946.18</v>
      </c>
      <c r="E127" s="242">
        <v>6999.7</v>
      </c>
      <c r="F127" s="52">
        <f t="shared" si="0"/>
        <v>141.51729213251437</v>
      </c>
    </row>
    <row r="128" spans="1:6" ht="24" x14ac:dyDescent="0.2">
      <c r="A128" s="53">
        <v>663</v>
      </c>
      <c r="B128" s="231" t="s">
        <v>301</v>
      </c>
      <c r="C128" s="50" t="s">
        <v>302</v>
      </c>
      <c r="D128" s="51">
        <f t="shared" ref="D128:E128" si="29">SUM(D129:D132)</f>
        <v>1849.6200000000001</v>
      </c>
      <c r="E128" s="51">
        <f t="shared" si="29"/>
        <v>3268.98</v>
      </c>
      <c r="F128" s="52">
        <f t="shared" si="0"/>
        <v>176.73792454666363</v>
      </c>
    </row>
    <row r="129" spans="1:6" ht="12.75" customHeight="1" x14ac:dyDescent="0.2">
      <c r="A129" s="53">
        <v>6631</v>
      </c>
      <c r="B129" s="86" t="s">
        <v>303</v>
      </c>
      <c r="C129" s="50" t="s">
        <v>304</v>
      </c>
      <c r="D129" s="242">
        <v>1592.67</v>
      </c>
      <c r="E129" s="242">
        <v>1988.98</v>
      </c>
      <c r="F129" s="52">
        <f t="shared" si="0"/>
        <v>124.88337194773555</v>
      </c>
    </row>
    <row r="130" spans="1:6" ht="12.75" customHeight="1" x14ac:dyDescent="0.2">
      <c r="A130" s="53">
        <v>6632</v>
      </c>
      <c r="B130" s="232" t="s">
        <v>305</v>
      </c>
      <c r="C130" s="50" t="s">
        <v>306</v>
      </c>
      <c r="D130" s="242">
        <v>256.95</v>
      </c>
      <c r="E130" s="242">
        <v>1280</v>
      </c>
      <c r="F130" s="52">
        <f t="shared" si="0"/>
        <v>498.15139132126876</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194258.65</v>
      </c>
      <c r="E133" s="51">
        <f t="shared" si="30"/>
        <v>280336.39999999997</v>
      </c>
      <c r="F133" s="52">
        <f t="shared" ref="F133:F223" si="31">IF(D133&lt;&gt;0,IF(E133/D133&gt;=100,"&gt;&gt;100",E133/D133*100),"-")</f>
        <v>144.31089683779845</v>
      </c>
    </row>
    <row r="134" spans="1:6" ht="24" x14ac:dyDescent="0.2">
      <c r="A134" s="53">
        <v>671</v>
      </c>
      <c r="B134" s="232" t="s">
        <v>313</v>
      </c>
      <c r="C134" s="50" t="s">
        <v>314</v>
      </c>
      <c r="D134" s="51">
        <f t="shared" ref="D134:E134" si="32">SUM(D135:D137)</f>
        <v>194258.65</v>
      </c>
      <c r="E134" s="51">
        <f t="shared" si="32"/>
        <v>280336.39999999997</v>
      </c>
      <c r="F134" s="52">
        <f t="shared" si="31"/>
        <v>144.31089683779845</v>
      </c>
    </row>
    <row r="135" spans="1:6" ht="12.75" customHeight="1" x14ac:dyDescent="0.2">
      <c r="A135" s="53">
        <v>6711</v>
      </c>
      <c r="B135" s="85" t="s">
        <v>315</v>
      </c>
      <c r="C135" s="50" t="s">
        <v>316</v>
      </c>
      <c r="D135" s="242">
        <v>193356.55</v>
      </c>
      <c r="E135" s="242">
        <v>266418.28999999998</v>
      </c>
      <c r="F135" s="52">
        <f t="shared" si="31"/>
        <v>137.78601759288733</v>
      </c>
    </row>
    <row r="136" spans="1:6" ht="24" x14ac:dyDescent="0.2">
      <c r="A136" s="53">
        <v>6712</v>
      </c>
      <c r="B136" s="232" t="s">
        <v>317</v>
      </c>
      <c r="C136" s="50" t="s">
        <v>318</v>
      </c>
      <c r="D136" s="242">
        <v>902.1</v>
      </c>
      <c r="E136" s="242">
        <v>13918.11</v>
      </c>
      <c r="F136" s="52">
        <f t="shared" si="31"/>
        <v>1542.8566677751912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1416868.82</v>
      </c>
      <c r="E151" s="51">
        <f t="shared" si="35"/>
        <v>1691853.01</v>
      </c>
      <c r="F151" s="52">
        <f t="shared" si="31"/>
        <v>119.40787927000891</v>
      </c>
    </row>
    <row r="152" spans="1:6" ht="12.75" customHeight="1" x14ac:dyDescent="0.2">
      <c r="A152" s="53">
        <v>31</v>
      </c>
      <c r="B152" s="85" t="s">
        <v>348</v>
      </c>
      <c r="C152" s="50" t="s">
        <v>34</v>
      </c>
      <c r="D152" s="51">
        <f t="shared" ref="D152:E152" si="36">D153+D158+D159</f>
        <v>1183605.46</v>
      </c>
      <c r="E152" s="51">
        <f t="shared" si="36"/>
        <v>1360690.3499999999</v>
      </c>
      <c r="F152" s="52">
        <f t="shared" si="31"/>
        <v>114.96147964711145</v>
      </c>
    </row>
    <row r="153" spans="1:6" ht="12.75" customHeight="1" x14ac:dyDescent="0.2">
      <c r="A153" s="53">
        <v>311</v>
      </c>
      <c r="B153" s="85" t="s">
        <v>349</v>
      </c>
      <c r="C153" s="50" t="s">
        <v>350</v>
      </c>
      <c r="D153" s="51">
        <f t="shared" ref="D153:E153" si="37">SUM(D154:D157)</f>
        <v>992936.14</v>
      </c>
      <c r="E153" s="51">
        <f t="shared" si="37"/>
        <v>1135267.8299999998</v>
      </c>
      <c r="F153" s="52">
        <f t="shared" si="31"/>
        <v>114.33442537402252</v>
      </c>
    </row>
    <row r="154" spans="1:6" ht="12.75" customHeight="1" x14ac:dyDescent="0.2">
      <c r="A154" s="53">
        <v>3111</v>
      </c>
      <c r="B154" s="85" t="s">
        <v>351</v>
      </c>
      <c r="C154" s="50" t="s">
        <v>352</v>
      </c>
      <c r="D154" s="242">
        <v>971404.27</v>
      </c>
      <c r="E154" s="242">
        <v>1115585.47</v>
      </c>
      <c r="F154" s="52">
        <f t="shared" si="31"/>
        <v>114.84255365688271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17231.54</v>
      </c>
      <c r="E156" s="242">
        <v>14063.14</v>
      </c>
      <c r="F156" s="52">
        <f t="shared" si="31"/>
        <v>81.612786785162555</v>
      </c>
    </row>
    <row r="157" spans="1:6" ht="12.75" customHeight="1" x14ac:dyDescent="0.2">
      <c r="A157" s="53">
        <v>3114</v>
      </c>
      <c r="B157" s="85" t="s">
        <v>357</v>
      </c>
      <c r="C157" s="50" t="s">
        <v>358</v>
      </c>
      <c r="D157" s="242">
        <v>4300.33</v>
      </c>
      <c r="E157" s="242">
        <v>5619.22</v>
      </c>
      <c r="F157" s="52">
        <f t="shared" si="31"/>
        <v>130.66950675878363</v>
      </c>
    </row>
    <row r="158" spans="1:6" ht="12.75" customHeight="1" x14ac:dyDescent="0.2">
      <c r="A158" s="53">
        <v>312</v>
      </c>
      <c r="B158" s="85" t="s">
        <v>359</v>
      </c>
      <c r="C158" s="50" t="s">
        <v>360</v>
      </c>
      <c r="D158" s="242">
        <v>43797.1</v>
      </c>
      <c r="E158" s="242">
        <v>59195.68</v>
      </c>
      <c r="F158" s="52">
        <f t="shared" si="31"/>
        <v>135.15890321505307</v>
      </c>
    </row>
    <row r="159" spans="1:6" ht="12.75" customHeight="1" x14ac:dyDescent="0.2">
      <c r="A159" s="53">
        <v>313</v>
      </c>
      <c r="B159" s="85" t="s">
        <v>361</v>
      </c>
      <c r="C159" s="50" t="s">
        <v>362</v>
      </c>
      <c r="D159" s="51">
        <f t="shared" ref="D159:E159" si="38">SUM(D160:D162)</f>
        <v>146872.22</v>
      </c>
      <c r="E159" s="51">
        <f t="shared" si="38"/>
        <v>166226.84</v>
      </c>
      <c r="F159" s="52">
        <f t="shared" si="31"/>
        <v>113.17786304312688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146847.01</v>
      </c>
      <c r="E161" s="242">
        <v>166226.84</v>
      </c>
      <c r="F161" s="52">
        <f t="shared" si="31"/>
        <v>113.19729288325311</v>
      </c>
    </row>
    <row r="162" spans="1:6" ht="12.75" customHeight="1" x14ac:dyDescent="0.2">
      <c r="A162" s="53">
        <v>3133</v>
      </c>
      <c r="B162" s="85" t="s">
        <v>366</v>
      </c>
      <c r="C162" s="50" t="s">
        <v>367</v>
      </c>
      <c r="D162" s="242">
        <v>25.21</v>
      </c>
      <c r="E162" s="242"/>
      <c r="F162" s="52">
        <f t="shared" si="31"/>
        <v>0</v>
      </c>
    </row>
    <row r="163" spans="1:6" ht="12.75" customHeight="1" x14ac:dyDescent="0.2">
      <c r="A163" s="53">
        <v>32</v>
      </c>
      <c r="B163" s="85" t="s">
        <v>368</v>
      </c>
      <c r="C163" s="50" t="s">
        <v>369</v>
      </c>
      <c r="D163" s="51">
        <f t="shared" ref="D163:E163" si="39">D164+D169+D177+D187+D188</f>
        <v>230508.99</v>
      </c>
      <c r="E163" s="51">
        <f t="shared" si="39"/>
        <v>277221.09000000003</v>
      </c>
      <c r="F163" s="52">
        <f t="shared" si="31"/>
        <v>120.26476277562972</v>
      </c>
    </row>
    <row r="164" spans="1:6" ht="12.75" customHeight="1" x14ac:dyDescent="0.2">
      <c r="A164" s="53">
        <v>321</v>
      </c>
      <c r="B164" s="85" t="s">
        <v>370</v>
      </c>
      <c r="C164" s="50" t="s">
        <v>371</v>
      </c>
      <c r="D164" s="51">
        <f t="shared" ref="D164:E164" si="40">SUM(D165:D168)</f>
        <v>22152.45</v>
      </c>
      <c r="E164" s="51">
        <f t="shared" si="40"/>
        <v>22807.95</v>
      </c>
      <c r="F164" s="52">
        <f t="shared" si="31"/>
        <v>102.95904064787416</v>
      </c>
    </row>
    <row r="165" spans="1:6" ht="12.75" customHeight="1" x14ac:dyDescent="0.2">
      <c r="A165" s="53">
        <v>3211</v>
      </c>
      <c r="B165" s="85" t="s">
        <v>372</v>
      </c>
      <c r="C165" s="50" t="s">
        <v>373</v>
      </c>
      <c r="D165" s="242">
        <v>1920.58</v>
      </c>
      <c r="E165" s="242">
        <v>2690.5</v>
      </c>
      <c r="F165" s="52">
        <f t="shared" si="31"/>
        <v>140.08789011652732</v>
      </c>
    </row>
    <row r="166" spans="1:6" ht="12.75" customHeight="1" x14ac:dyDescent="0.2">
      <c r="A166" s="53">
        <v>3212</v>
      </c>
      <c r="B166" s="85" t="s">
        <v>374</v>
      </c>
      <c r="C166" s="50" t="s">
        <v>375</v>
      </c>
      <c r="D166" s="242">
        <v>19878.5</v>
      </c>
      <c r="E166" s="242">
        <v>20117.45</v>
      </c>
      <c r="F166" s="52">
        <f t="shared" si="31"/>
        <v>101.20205246874765</v>
      </c>
    </row>
    <row r="167" spans="1:6" ht="12.75" customHeight="1" x14ac:dyDescent="0.2">
      <c r="A167" s="53">
        <v>3213</v>
      </c>
      <c r="B167" s="85" t="s">
        <v>376</v>
      </c>
      <c r="C167" s="50" t="s">
        <v>377</v>
      </c>
      <c r="D167" s="242">
        <v>353.37</v>
      </c>
      <c r="E167" s="242"/>
      <c r="F167" s="52">
        <f t="shared" si="31"/>
        <v>0</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127083.23999999999</v>
      </c>
      <c r="E169" s="51">
        <f t="shared" si="41"/>
        <v>183199.55</v>
      </c>
      <c r="F169" s="52">
        <f t="shared" si="31"/>
        <v>144.15712882359625</v>
      </c>
    </row>
    <row r="170" spans="1:6" ht="12.75" customHeight="1" x14ac:dyDescent="0.2">
      <c r="A170" s="53">
        <v>3221</v>
      </c>
      <c r="B170" s="85" t="s">
        <v>382</v>
      </c>
      <c r="C170" s="50" t="s">
        <v>383</v>
      </c>
      <c r="D170" s="242">
        <v>10875.91</v>
      </c>
      <c r="E170" s="242">
        <v>15150.96</v>
      </c>
      <c r="F170" s="52">
        <f t="shared" si="31"/>
        <v>139.30751541710072</v>
      </c>
    </row>
    <row r="171" spans="1:6" ht="12.75" customHeight="1" x14ac:dyDescent="0.2">
      <c r="A171" s="53">
        <v>3222</v>
      </c>
      <c r="B171" s="85" t="s">
        <v>384</v>
      </c>
      <c r="C171" s="50" t="s">
        <v>385</v>
      </c>
      <c r="D171" s="242">
        <v>73366.28</v>
      </c>
      <c r="E171" s="242">
        <v>107832.62</v>
      </c>
      <c r="F171" s="52">
        <f t="shared" si="31"/>
        <v>146.97844840981443</v>
      </c>
    </row>
    <row r="172" spans="1:6" ht="12.75" customHeight="1" x14ac:dyDescent="0.2">
      <c r="A172" s="53">
        <v>3223</v>
      </c>
      <c r="B172" s="85" t="s">
        <v>386</v>
      </c>
      <c r="C172" s="50" t="s">
        <v>387</v>
      </c>
      <c r="D172" s="242">
        <v>40284.21</v>
      </c>
      <c r="E172" s="242">
        <v>44138.49</v>
      </c>
      <c r="F172" s="52">
        <f t="shared" si="31"/>
        <v>109.56771896482518</v>
      </c>
    </row>
    <row r="173" spans="1:6" ht="12.75" customHeight="1" x14ac:dyDescent="0.2">
      <c r="A173" s="53">
        <v>3224</v>
      </c>
      <c r="B173" s="85" t="s">
        <v>388</v>
      </c>
      <c r="C173" s="50" t="s">
        <v>389</v>
      </c>
      <c r="D173" s="242">
        <v>1450.94</v>
      </c>
      <c r="E173" s="242">
        <v>11664.57</v>
      </c>
      <c r="F173" s="52">
        <f t="shared" si="31"/>
        <v>803.93193378085925</v>
      </c>
    </row>
    <row r="174" spans="1:6" ht="12.75" customHeight="1" x14ac:dyDescent="0.2">
      <c r="A174" s="53">
        <v>3225</v>
      </c>
      <c r="B174" s="85" t="s">
        <v>390</v>
      </c>
      <c r="C174" s="50" t="s">
        <v>391</v>
      </c>
      <c r="D174" s="242">
        <v>437.87</v>
      </c>
      <c r="E174" s="242">
        <v>4089.03</v>
      </c>
      <c r="F174" s="52">
        <f t="shared" si="31"/>
        <v>933.84566195446132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668.03</v>
      </c>
      <c r="E176" s="242">
        <v>323.88</v>
      </c>
      <c r="F176" s="52">
        <f t="shared" si="31"/>
        <v>48.482852566501506</v>
      </c>
    </row>
    <row r="177" spans="1:6" ht="12.75" customHeight="1" x14ac:dyDescent="0.2">
      <c r="A177" s="53">
        <v>323</v>
      </c>
      <c r="B177" s="85" t="s">
        <v>396</v>
      </c>
      <c r="C177" s="50" t="s">
        <v>397</v>
      </c>
      <c r="D177" s="51">
        <f t="shared" ref="D177:E177" si="42">SUM(D178:D186)</f>
        <v>73310.459999999992</v>
      </c>
      <c r="E177" s="51">
        <f t="shared" si="42"/>
        <v>64941.500000000007</v>
      </c>
      <c r="F177" s="52">
        <f t="shared" si="31"/>
        <v>88.584221132973411</v>
      </c>
    </row>
    <row r="178" spans="1:6" ht="12.75" customHeight="1" x14ac:dyDescent="0.2">
      <c r="A178" s="53">
        <v>3231</v>
      </c>
      <c r="B178" s="85" t="s">
        <v>398</v>
      </c>
      <c r="C178" s="50" t="s">
        <v>399</v>
      </c>
      <c r="D178" s="242">
        <v>33525.800000000003</v>
      </c>
      <c r="E178" s="242">
        <v>24565.439999999999</v>
      </c>
      <c r="F178" s="52">
        <f t="shared" si="31"/>
        <v>73.273240310447463</v>
      </c>
    </row>
    <row r="179" spans="1:6" ht="12.75" customHeight="1" x14ac:dyDescent="0.2">
      <c r="A179" s="53">
        <v>3232</v>
      </c>
      <c r="B179" s="85" t="s">
        <v>400</v>
      </c>
      <c r="C179" s="50" t="s">
        <v>401</v>
      </c>
      <c r="D179" s="242">
        <v>8143.04</v>
      </c>
      <c r="E179" s="242">
        <v>6107.14</v>
      </c>
      <c r="F179" s="52">
        <f t="shared" si="31"/>
        <v>74.998280740362318</v>
      </c>
    </row>
    <row r="180" spans="1:6" ht="12.75" customHeight="1" x14ac:dyDescent="0.2">
      <c r="A180" s="53">
        <v>3233</v>
      </c>
      <c r="B180" s="85" t="s">
        <v>402</v>
      </c>
      <c r="C180" s="50" t="s">
        <v>403</v>
      </c>
      <c r="D180" s="242">
        <v>250.85</v>
      </c>
      <c r="E180" s="242">
        <v>444.84</v>
      </c>
      <c r="F180" s="52">
        <f t="shared" si="31"/>
        <v>177.33306757026111</v>
      </c>
    </row>
    <row r="181" spans="1:6" ht="12.75" customHeight="1" x14ac:dyDescent="0.2">
      <c r="A181" s="53">
        <v>3234</v>
      </c>
      <c r="B181" s="85" t="s">
        <v>404</v>
      </c>
      <c r="C181" s="50" t="s">
        <v>405</v>
      </c>
      <c r="D181" s="242">
        <v>10545.12</v>
      </c>
      <c r="E181" s="242">
        <v>10397.27</v>
      </c>
      <c r="F181" s="52">
        <f t="shared" si="31"/>
        <v>98.597929658458128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3498.24</v>
      </c>
      <c r="E183" s="242">
        <v>5008.1400000000003</v>
      </c>
      <c r="F183" s="52">
        <f t="shared" si="31"/>
        <v>143.16170417124042</v>
      </c>
    </row>
    <row r="184" spans="1:6" ht="12.75" customHeight="1" x14ac:dyDescent="0.2">
      <c r="A184" s="53">
        <v>3237</v>
      </c>
      <c r="B184" s="85" t="s">
        <v>410</v>
      </c>
      <c r="C184" s="50" t="s">
        <v>411</v>
      </c>
      <c r="D184" s="242">
        <v>3792.35</v>
      </c>
      <c r="E184" s="242">
        <v>2458.37</v>
      </c>
      <c r="F184" s="52">
        <f t="shared" si="31"/>
        <v>64.824449220140551</v>
      </c>
    </row>
    <row r="185" spans="1:6" ht="12.75" customHeight="1" x14ac:dyDescent="0.2">
      <c r="A185" s="53">
        <v>3238</v>
      </c>
      <c r="B185" s="85" t="s">
        <v>412</v>
      </c>
      <c r="C185" s="50" t="s">
        <v>413</v>
      </c>
      <c r="D185" s="242">
        <v>2160.06</v>
      </c>
      <c r="E185" s="242">
        <v>2419.5100000000002</v>
      </c>
      <c r="F185" s="52">
        <f t="shared" si="31"/>
        <v>112.01124042850662</v>
      </c>
    </row>
    <row r="186" spans="1:6" ht="12.75" customHeight="1" x14ac:dyDescent="0.2">
      <c r="A186" s="53">
        <v>3239</v>
      </c>
      <c r="B186" s="85" t="s">
        <v>414</v>
      </c>
      <c r="C186" s="50" t="s">
        <v>415</v>
      </c>
      <c r="D186" s="242">
        <v>11395</v>
      </c>
      <c r="E186" s="242">
        <v>13540.79</v>
      </c>
      <c r="F186" s="52">
        <f t="shared" si="31"/>
        <v>118.83097849934184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7962.84</v>
      </c>
      <c r="E188" s="51">
        <f t="shared" si="43"/>
        <v>6272.0899999999983</v>
      </c>
      <c r="F188" s="52">
        <f t="shared" si="31"/>
        <v>78.766997704336617</v>
      </c>
    </row>
    <row r="189" spans="1:6" ht="12.75" customHeight="1" x14ac:dyDescent="0.2">
      <c r="A189" s="53">
        <v>3291</v>
      </c>
      <c r="B189" s="232" t="s">
        <v>420</v>
      </c>
      <c r="C189" s="50" t="s">
        <v>421</v>
      </c>
      <c r="D189" s="242">
        <v>2126.87</v>
      </c>
      <c r="E189" s="242">
        <v>2282.7199999999998</v>
      </c>
      <c r="F189" s="52">
        <f t="shared" si="31"/>
        <v>107.32766929807651</v>
      </c>
    </row>
    <row r="190" spans="1:6" ht="12.75" customHeight="1" x14ac:dyDescent="0.2">
      <c r="A190" s="53">
        <v>3292</v>
      </c>
      <c r="B190" s="85" t="s">
        <v>422</v>
      </c>
      <c r="C190" s="50" t="s">
        <v>423</v>
      </c>
      <c r="D190" s="242">
        <v>1871.39</v>
      </c>
      <c r="E190" s="242">
        <v>2330</v>
      </c>
      <c r="F190" s="52">
        <f t="shared" si="31"/>
        <v>124.50638295598458</v>
      </c>
    </row>
    <row r="191" spans="1:6" ht="12.75" customHeight="1" x14ac:dyDescent="0.2">
      <c r="A191" s="53">
        <v>3293</v>
      </c>
      <c r="B191" s="85" t="s">
        <v>424</v>
      </c>
      <c r="C191" s="50" t="s">
        <v>425</v>
      </c>
      <c r="D191" s="242">
        <v>0</v>
      </c>
      <c r="E191" s="242">
        <v>100.11</v>
      </c>
      <c r="F191" s="52" t="str">
        <f t="shared" si="31"/>
        <v>-</v>
      </c>
    </row>
    <row r="192" spans="1:6" ht="12.75" customHeight="1" x14ac:dyDescent="0.2">
      <c r="A192" s="53">
        <v>3294</v>
      </c>
      <c r="B192" s="85" t="s">
        <v>426</v>
      </c>
      <c r="C192" s="50" t="s">
        <v>427</v>
      </c>
      <c r="D192" s="242">
        <v>172.54</v>
      </c>
      <c r="E192" s="242">
        <v>208.36</v>
      </c>
      <c r="F192" s="52">
        <f t="shared" si="31"/>
        <v>120.76040338472241</v>
      </c>
    </row>
    <row r="193" spans="1:6" ht="12.75" customHeight="1" x14ac:dyDescent="0.2">
      <c r="A193" s="53">
        <v>3295</v>
      </c>
      <c r="B193" s="85" t="s">
        <v>428</v>
      </c>
      <c r="C193" s="50" t="s">
        <v>429</v>
      </c>
      <c r="D193" s="242">
        <v>3062.58</v>
      </c>
      <c r="E193" s="242">
        <v>808.86</v>
      </c>
      <c r="F193" s="52">
        <f t="shared" si="31"/>
        <v>26.411065180338145</v>
      </c>
    </row>
    <row r="194" spans="1:6" ht="12.75" customHeight="1" x14ac:dyDescent="0.2">
      <c r="A194" s="53" t="s">
        <v>430</v>
      </c>
      <c r="B194" s="85" t="s">
        <v>431</v>
      </c>
      <c r="C194" s="50" t="s">
        <v>430</v>
      </c>
      <c r="D194" s="242">
        <v>664.74</v>
      </c>
      <c r="E194" s="242"/>
      <c r="F194" s="52">
        <f t="shared" si="31"/>
        <v>0</v>
      </c>
    </row>
    <row r="195" spans="1:6" ht="12.75" customHeight="1" x14ac:dyDescent="0.2">
      <c r="A195" s="53">
        <v>3299</v>
      </c>
      <c r="B195" s="85" t="s">
        <v>432</v>
      </c>
      <c r="C195" s="50" t="s">
        <v>433</v>
      </c>
      <c r="D195" s="242">
        <v>64.72</v>
      </c>
      <c r="E195" s="242">
        <v>542.04</v>
      </c>
      <c r="F195" s="52">
        <f t="shared" si="31"/>
        <v>837.51545117428918</v>
      </c>
    </row>
    <row r="196" spans="1:6" ht="12.75" customHeight="1" x14ac:dyDescent="0.2">
      <c r="A196" s="53">
        <v>34</v>
      </c>
      <c r="B196" s="232" t="s">
        <v>434</v>
      </c>
      <c r="C196" s="50" t="s">
        <v>435</v>
      </c>
      <c r="D196" s="51">
        <f t="shared" ref="D196:E196" si="44">D197+D202+D210</f>
        <v>2323.02</v>
      </c>
      <c r="E196" s="51">
        <f t="shared" si="44"/>
        <v>1303.3699999999999</v>
      </c>
      <c r="F196" s="52">
        <f t="shared" si="31"/>
        <v>56.106705925906788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2323.02</v>
      </c>
      <c r="E210" s="51">
        <f t="shared" si="47"/>
        <v>1303.3699999999999</v>
      </c>
      <c r="F210" s="52">
        <f t="shared" si="31"/>
        <v>56.106705925906788</v>
      </c>
    </row>
    <row r="211" spans="1:6" ht="12.75" customHeight="1" x14ac:dyDescent="0.2">
      <c r="A211" s="53">
        <v>3431</v>
      </c>
      <c r="B211" s="232" t="s">
        <v>464</v>
      </c>
      <c r="C211" s="50" t="s">
        <v>465</v>
      </c>
      <c r="D211" s="242">
        <v>1601.31</v>
      </c>
      <c r="E211" s="242">
        <v>1299.98</v>
      </c>
      <c r="F211" s="52">
        <f t="shared" si="31"/>
        <v>81.182282006607096</v>
      </c>
    </row>
    <row r="212" spans="1:6" ht="12.75" customHeight="1" x14ac:dyDescent="0.2">
      <c r="A212" s="53">
        <v>3432</v>
      </c>
      <c r="B212" s="85" t="s">
        <v>466</v>
      </c>
      <c r="C212" s="50" t="s">
        <v>467</v>
      </c>
      <c r="D212" s="242">
        <v>0</v>
      </c>
      <c r="E212" s="242">
        <v>0.03</v>
      </c>
      <c r="F212" s="52" t="str">
        <f t="shared" si="31"/>
        <v>-</v>
      </c>
    </row>
    <row r="213" spans="1:6" ht="12.75" customHeight="1" x14ac:dyDescent="0.2">
      <c r="A213" s="53">
        <v>3433</v>
      </c>
      <c r="B213" s="85" t="s">
        <v>468</v>
      </c>
      <c r="C213" s="50" t="s">
        <v>469</v>
      </c>
      <c r="D213" s="242">
        <v>721.71</v>
      </c>
      <c r="E213" s="242">
        <v>3.36</v>
      </c>
      <c r="F213" s="52">
        <f t="shared" si="31"/>
        <v>0.46556095938811981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431.35</v>
      </c>
      <c r="E252" s="51">
        <f t="shared" si="63"/>
        <v>51234.879999999997</v>
      </c>
      <c r="F252" s="52" t="str">
        <f t="shared" ref="F252:F258" si="64">IF(D252&lt;&gt;0,IF(E252/D252&gt;=100,"&gt;&gt;100",E252/D252*100),"-")</f>
        <v>&gt;&gt;100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431.35</v>
      </c>
      <c r="E259" s="51">
        <f t="shared" si="66"/>
        <v>51234.879999999997</v>
      </c>
      <c r="F259" s="52" t="str">
        <f t="shared" ref="F259:F262" si="67">IF(D259&lt;&gt;0,IF(E259/D259&gt;=100,"&gt;&gt;100",E259/D259*100),"-")</f>
        <v>&gt;&gt;100</v>
      </c>
    </row>
    <row r="260" spans="1:6" ht="12.75" customHeight="1" x14ac:dyDescent="0.2">
      <c r="A260" s="53">
        <v>3721</v>
      </c>
      <c r="B260" s="85" t="s">
        <v>558</v>
      </c>
      <c r="C260" s="50" t="s">
        <v>559</v>
      </c>
      <c r="D260" s="242">
        <v>431.35</v>
      </c>
      <c r="E260" s="242"/>
      <c r="F260" s="52">
        <f t="shared" si="67"/>
        <v>0</v>
      </c>
    </row>
    <row r="261" spans="1:6" ht="12.75" customHeight="1" x14ac:dyDescent="0.2">
      <c r="A261" s="53">
        <v>3722</v>
      </c>
      <c r="B261" s="85" t="s">
        <v>560</v>
      </c>
      <c r="C261" s="50" t="s">
        <v>561</v>
      </c>
      <c r="D261" s="242">
        <v>0</v>
      </c>
      <c r="E261" s="242">
        <v>51234.879999999997</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1403.32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1403.32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1403.32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1416868.82</v>
      </c>
      <c r="E289" s="51">
        <f t="shared" si="79"/>
        <v>1691853.01</v>
      </c>
      <c r="F289" s="52">
        <f t="shared" si="76"/>
        <v>119.40787927000891</v>
      </c>
    </row>
    <row r="290" spans="1:6" ht="12.75" customHeight="1" x14ac:dyDescent="0.2">
      <c r="A290" s="53" t="s">
        <v>607</v>
      </c>
      <c r="B290" s="85" t="s">
        <v>618</v>
      </c>
      <c r="C290" s="50" t="s">
        <v>619</v>
      </c>
      <c r="D290" s="51">
        <f>IF(D6&gt;=D289,D6-D289,0)</f>
        <v>41004.630000000121</v>
      </c>
      <c r="E290" s="51">
        <f>IF(E6&gt;=E289,E6-E289,0)</f>
        <v>102286.2799999998</v>
      </c>
      <c r="F290" s="52">
        <f t="shared" si="76"/>
        <v>249.45056204628474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21476.44</v>
      </c>
      <c r="E293" s="242">
        <v>13400.66</v>
      </c>
      <c r="F293" s="52">
        <f t="shared" si="76"/>
        <v>62.397026695299594</v>
      </c>
    </row>
    <row r="294" spans="1:6" ht="12.75" customHeight="1" x14ac:dyDescent="0.2">
      <c r="A294" s="53">
        <v>96</v>
      </c>
      <c r="B294" s="85" t="s">
        <v>626</v>
      </c>
      <c r="C294" s="50" t="s">
        <v>627</v>
      </c>
      <c r="D294" s="242">
        <v>6593.62</v>
      </c>
      <c r="E294" s="242">
        <v>3176.25</v>
      </c>
      <c r="F294" s="52">
        <f t="shared" si="76"/>
        <v>48.171565846985423</v>
      </c>
    </row>
    <row r="295" spans="1:6" ht="24" x14ac:dyDescent="0.2">
      <c r="A295" s="53">
        <v>9661</v>
      </c>
      <c r="B295" s="85" t="s">
        <v>628</v>
      </c>
      <c r="C295" s="50" t="s">
        <v>629</v>
      </c>
      <c r="D295" s="242">
        <v>75.39</v>
      </c>
      <c r="E295" s="242">
        <v>937.69</v>
      </c>
      <c r="F295" s="52">
        <f t="shared" si="76"/>
        <v>1243.7856479639211</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32993.5</v>
      </c>
      <c r="E350" s="51">
        <f t="shared" si="95"/>
        <v>51982.759999999995</v>
      </c>
      <c r="F350" s="52">
        <f t="shared" si="81"/>
        <v>157.55454862321366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32993.5</v>
      </c>
      <c r="E363" s="51">
        <f t="shared" si="99"/>
        <v>51982.759999999995</v>
      </c>
      <c r="F363" s="52">
        <f t="shared" si="81"/>
        <v>157.55454862321366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520.77</v>
      </c>
      <c r="E369" s="51">
        <f t="shared" si="101"/>
        <v>22571.19</v>
      </c>
      <c r="F369" s="52">
        <f t="shared" si="81"/>
        <v>4334.19551817501</v>
      </c>
    </row>
    <row r="370" spans="1:6" ht="12.75" customHeight="1" x14ac:dyDescent="0.2">
      <c r="A370" s="53">
        <v>4221</v>
      </c>
      <c r="B370" s="85" t="s">
        <v>673</v>
      </c>
      <c r="C370" s="50" t="s">
        <v>765</v>
      </c>
      <c r="D370" s="242">
        <v>0</v>
      </c>
      <c r="E370" s="242">
        <v>15912.11</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1385</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520.77</v>
      </c>
      <c r="E374" s="242"/>
      <c r="F374" s="52">
        <f t="shared" si="81"/>
        <v>0</v>
      </c>
    </row>
    <row r="375" spans="1:6" ht="12.75" customHeight="1" x14ac:dyDescent="0.2">
      <c r="A375" s="53">
        <v>4226</v>
      </c>
      <c r="B375" s="85" t="s">
        <v>683</v>
      </c>
      <c r="C375" s="50" t="s">
        <v>771</v>
      </c>
      <c r="D375" s="242">
        <v>0</v>
      </c>
      <c r="E375" s="242">
        <v>283.64</v>
      </c>
      <c r="F375" s="52" t="str">
        <f t="shared" si="81"/>
        <v>-</v>
      </c>
    </row>
    <row r="376" spans="1:6" ht="12.75" customHeight="1" x14ac:dyDescent="0.2">
      <c r="A376" s="53">
        <v>4227</v>
      </c>
      <c r="B376" s="232" t="s">
        <v>685</v>
      </c>
      <c r="C376" s="50" t="s">
        <v>772</v>
      </c>
      <c r="D376" s="242">
        <v>0</v>
      </c>
      <c r="E376" s="242">
        <v>4990.4399999999996</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32472.73</v>
      </c>
      <c r="E383" s="51">
        <f t="shared" si="103"/>
        <v>29411.57</v>
      </c>
      <c r="F383" s="52">
        <f t="shared" si="81"/>
        <v>90.573136290050144</v>
      </c>
    </row>
    <row r="384" spans="1:6" ht="12.75" customHeight="1" x14ac:dyDescent="0.2">
      <c r="A384" s="53">
        <v>4241</v>
      </c>
      <c r="B384" s="85" t="s">
        <v>782</v>
      </c>
      <c r="C384" s="50" t="s">
        <v>783</v>
      </c>
      <c r="D384" s="242">
        <v>32472.73</v>
      </c>
      <c r="E384" s="242">
        <v>29411.57</v>
      </c>
      <c r="F384" s="52">
        <f t="shared" si="81"/>
        <v>90.573136290050144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32993.5</v>
      </c>
      <c r="E408" s="51">
        <f t="shared" si="111"/>
        <v>51982.759999999995</v>
      </c>
      <c r="F408" s="52">
        <f t="shared" si="81"/>
        <v>157.55454862321366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5840.66</v>
      </c>
      <c r="E410" s="242">
        <v>5905.31</v>
      </c>
      <c r="F410" s="52">
        <f t="shared" si="81"/>
        <v>101.10689545359601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1457873.4500000002</v>
      </c>
      <c r="E412" s="51">
        <f>E6+E298</f>
        <v>1794139.2899999998</v>
      </c>
      <c r="F412" s="52">
        <f t="shared" si="81"/>
        <v>123.06550270189773</v>
      </c>
    </row>
    <row r="413" spans="1:6" ht="12.75" customHeight="1" x14ac:dyDescent="0.2">
      <c r="A413" s="53" t="s">
        <v>607</v>
      </c>
      <c r="B413" s="85" t="s">
        <v>830</v>
      </c>
      <c r="C413" s="50" t="s">
        <v>831</v>
      </c>
      <c r="D413" s="51">
        <f t="shared" ref="D413:E413" si="112">D289+D350</f>
        <v>1449862.32</v>
      </c>
      <c r="E413" s="51">
        <f t="shared" si="112"/>
        <v>1743835.77</v>
      </c>
      <c r="F413" s="52">
        <f t="shared" si="81"/>
        <v>120.27595627148928</v>
      </c>
    </row>
    <row r="414" spans="1:6" ht="12.75" customHeight="1" x14ac:dyDescent="0.2">
      <c r="A414" s="53" t="s">
        <v>607</v>
      </c>
      <c r="B414" s="85" t="s">
        <v>832</v>
      </c>
      <c r="C414" s="50" t="s">
        <v>833</v>
      </c>
      <c r="D414" s="51">
        <f t="shared" ref="D414:E414" si="113">IF(D412&gt;=D413,D412-D413,0)</f>
        <v>8011.1300000001211</v>
      </c>
      <c r="E414" s="51">
        <f t="shared" si="113"/>
        <v>50303.519999999786</v>
      </c>
      <c r="F414" s="52">
        <f t="shared" si="81"/>
        <v>627.92040573550833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27317.1</v>
      </c>
      <c r="E417" s="51">
        <f t="shared" si="116"/>
        <v>19305.97</v>
      </c>
      <c r="F417" s="52">
        <f t="shared" si="81"/>
        <v>70.673570767028721</v>
      </c>
    </row>
    <row r="418" spans="1:6" ht="12.75" customHeight="1" x14ac:dyDescent="0.2">
      <c r="A418" s="55" t="s">
        <v>841</v>
      </c>
      <c r="B418" s="233" t="s">
        <v>842</v>
      </c>
      <c r="C418" s="56" t="s">
        <v>843</v>
      </c>
      <c r="D418" s="62">
        <f t="shared" ref="D418:E418" si="117">D294+D411</f>
        <v>6593.62</v>
      </c>
      <c r="E418" s="62">
        <f t="shared" si="117"/>
        <v>3176.25</v>
      </c>
      <c r="F418" s="57">
        <f t="shared" si="81"/>
        <v>48.171565846985423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1457873.4500000002</v>
      </c>
      <c r="E639" s="51">
        <f t="shared" si="180"/>
        <v>1794139.2899999998</v>
      </c>
      <c r="F639" s="52">
        <f t="shared" si="119"/>
        <v>123.06550270189773</v>
      </c>
    </row>
    <row r="640" spans="1:6" ht="12.75" customHeight="1" x14ac:dyDescent="0.2">
      <c r="A640" s="53" t="s">
        <v>607</v>
      </c>
      <c r="B640" s="85" t="s">
        <v>1276</v>
      </c>
      <c r="C640" s="50" t="s">
        <v>1277</v>
      </c>
      <c r="D640" s="51">
        <f t="shared" ref="D640:E640" si="181">D413+D528</f>
        <v>1449862.32</v>
      </c>
      <c r="E640" s="51">
        <f t="shared" si="181"/>
        <v>1743835.77</v>
      </c>
      <c r="F640" s="52">
        <f t="shared" si="119"/>
        <v>120.27595627148928</v>
      </c>
    </row>
    <row r="641" spans="1:6" ht="12.75" customHeight="1" x14ac:dyDescent="0.2">
      <c r="A641" s="53" t="s">
        <v>607</v>
      </c>
      <c r="B641" s="85" t="s">
        <v>1278</v>
      </c>
      <c r="C641" s="50" t="s">
        <v>1279</v>
      </c>
      <c r="D641" s="51">
        <f t="shared" ref="D641:E641" si="182">IF(D639&gt;=D640,D639-D640,0)</f>
        <v>8011.1300000001211</v>
      </c>
      <c r="E641" s="51">
        <f t="shared" si="182"/>
        <v>50303.519999999786</v>
      </c>
      <c r="F641" s="52">
        <f t="shared" si="119"/>
        <v>627.92040573550833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27317.1</v>
      </c>
      <c r="E644" s="51">
        <f t="shared" si="185"/>
        <v>19305.97</v>
      </c>
      <c r="F644" s="52">
        <f t="shared" si="119"/>
        <v>70.673570767028721</v>
      </c>
    </row>
    <row r="645" spans="1:6" ht="24" x14ac:dyDescent="0.2">
      <c r="A645" s="53" t="s">
        <v>607</v>
      </c>
      <c r="B645" s="85" t="s">
        <v>1286</v>
      </c>
      <c r="C645" s="50" t="s">
        <v>1287</v>
      </c>
      <c r="D645" s="51">
        <f t="shared" ref="D645:E645" si="186">IF(D641+D643-D642-D644&gt;=0,D641+D643-D642-D644,0)</f>
        <v>0</v>
      </c>
      <c r="E645" s="51">
        <f t="shared" si="186"/>
        <v>30997.549999999785</v>
      </c>
      <c r="F645" s="52" t="str">
        <f t="shared" si="119"/>
        <v>-</v>
      </c>
    </row>
    <row r="646" spans="1:6" ht="24" x14ac:dyDescent="0.2">
      <c r="A646" s="53" t="s">
        <v>607</v>
      </c>
      <c r="B646" s="85" t="s">
        <v>1288</v>
      </c>
      <c r="C646" s="50" t="s">
        <v>1289</v>
      </c>
      <c r="D646" s="51">
        <f t="shared" ref="D646:E646" si="187">IF(D642+D644-D641-D643&gt;=0,D642+D644-D641-D643,0)</f>
        <v>19305.969999999877</v>
      </c>
      <c r="E646" s="51">
        <f t="shared" si="187"/>
        <v>0</v>
      </c>
      <c r="F646" s="52">
        <f t="shared" si="119"/>
        <v>0</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8478.91</v>
      </c>
      <c r="E649" s="242">
        <v>10044.5</v>
      </c>
      <c r="F649" s="52">
        <f t="shared" ref="F649:F724" si="188">IF(D649&lt;&gt;0,IF(E649/D649&gt;=100,"&gt;&gt;100",E649/D649*100),"-")</f>
        <v>118.46451961395981</v>
      </c>
    </row>
    <row r="650" spans="1:6" ht="12.75" customHeight="1" x14ac:dyDescent="0.2">
      <c r="A650" s="53" t="s">
        <v>1295</v>
      </c>
      <c r="B650" s="85" t="s">
        <v>1296</v>
      </c>
      <c r="C650" s="50" t="s">
        <v>1295</v>
      </c>
      <c r="D650" s="242">
        <v>322025.26</v>
      </c>
      <c r="E650" s="242">
        <v>503310.77</v>
      </c>
      <c r="F650" s="52">
        <f t="shared" si="188"/>
        <v>156.29543160682488</v>
      </c>
    </row>
    <row r="651" spans="1:6" ht="12.75" customHeight="1" x14ac:dyDescent="0.2">
      <c r="A651" s="53" t="s">
        <v>1297</v>
      </c>
      <c r="B651" s="85" t="s">
        <v>1298</v>
      </c>
      <c r="C651" s="50" t="s">
        <v>1297</v>
      </c>
      <c r="D651" s="242">
        <v>320459.67</v>
      </c>
      <c r="E651" s="242">
        <v>442059.28</v>
      </c>
      <c r="F651" s="52">
        <f t="shared" si="188"/>
        <v>137.94537078565924</v>
      </c>
    </row>
    <row r="652" spans="1:6" ht="24" x14ac:dyDescent="0.2">
      <c r="A652" s="53">
        <v>11</v>
      </c>
      <c r="B652" s="85" t="s">
        <v>1299</v>
      </c>
      <c r="C652" s="50" t="s">
        <v>1300</v>
      </c>
      <c r="D652" s="51">
        <f t="shared" ref="D652:E652" si="189">+D649+D650-D651</f>
        <v>10044.5</v>
      </c>
      <c r="E652" s="51">
        <f t="shared" si="189"/>
        <v>71295.989999999991</v>
      </c>
      <c r="F652" s="52">
        <f t="shared" si="188"/>
        <v>709.80128428493197</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66</v>
      </c>
      <c r="E654" s="262">
        <v>69</v>
      </c>
      <c r="F654" s="52">
        <f t="shared" si="188"/>
        <v>104.54545454545455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63</v>
      </c>
      <c r="E656" s="262">
        <v>66</v>
      </c>
      <c r="F656" s="52">
        <f t="shared" si="188"/>
        <v>104.76190476190477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1144373.1200000001</v>
      </c>
      <c r="E675" s="242">
        <v>1410485.07</v>
      </c>
      <c r="F675" s="52">
        <f t="shared" si="188"/>
        <v>123.25394972576775</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31769.81</v>
      </c>
      <c r="E677" s="242">
        <v>28129.7</v>
      </c>
      <c r="F677" s="52">
        <f t="shared" si="188"/>
        <v>88.542235537448917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67288.3</v>
      </c>
      <c r="E710" s="242">
        <v>40132.17</v>
      </c>
      <c r="F710" s="52">
        <f t="shared" si="188"/>
        <v>59.642122033102332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1870.34</v>
      </c>
      <c r="E716" s="242">
        <v>4405.17</v>
      </c>
      <c r="F716" s="52">
        <f t="shared" si="188"/>
        <v>235.52776500529316</v>
      </c>
    </row>
    <row r="717" spans="1:6" ht="12.75" customHeight="1" x14ac:dyDescent="0.2">
      <c r="A717" s="53">
        <v>31215</v>
      </c>
      <c r="B717" s="85" t="s">
        <v>1412</v>
      </c>
      <c r="C717" s="50" t="s">
        <v>1413</v>
      </c>
      <c r="D717" s="242">
        <v>4550.2700000000004</v>
      </c>
      <c r="E717" s="242">
        <v>2855.73</v>
      </c>
      <c r="F717" s="52">
        <f t="shared" si="188"/>
        <v>62.759572508884091</v>
      </c>
    </row>
    <row r="718" spans="1:6" ht="12.75" customHeight="1" x14ac:dyDescent="0.2">
      <c r="A718" s="53">
        <v>32121</v>
      </c>
      <c r="B718" s="85" t="s">
        <v>1414</v>
      </c>
      <c r="C718" s="50" t="s">
        <v>1415</v>
      </c>
      <c r="D718" s="242">
        <v>19878.5</v>
      </c>
      <c r="E718" s="242">
        <v>20117.45</v>
      </c>
      <c r="F718" s="52">
        <f t="shared" si="188"/>
        <v>101.20205246874765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1534.28</v>
      </c>
      <c r="E720" s="242">
        <v>4136.1000000000004</v>
      </c>
      <c r="F720" s="52">
        <f t="shared" si="188"/>
        <v>269.57921630993042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1193.8900000000001</v>
      </c>
      <c r="E722" s="242">
        <v>1882.95</v>
      </c>
      <c r="F722" s="52">
        <f t="shared" si="188"/>
        <v>157.7155349320289</v>
      </c>
    </row>
    <row r="723" spans="1:6" ht="12.75" customHeight="1" x14ac:dyDescent="0.2">
      <c r="A723" s="53" t="s">
        <v>1424</v>
      </c>
      <c r="B723" s="85" t="s">
        <v>1425</v>
      </c>
      <c r="C723" s="50" t="s">
        <v>1424</v>
      </c>
      <c r="D723" s="242">
        <v>2062.59</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2126.87</v>
      </c>
      <c r="E725" s="242">
        <v>2282.7199999999998</v>
      </c>
      <c r="F725" s="52">
        <f t="shared" ref="F725:F979" si="190">IF(D725&lt;&gt;0,IF(E725/D725&gt;=100,"&gt;&gt;100",E725/D725*100),"-")</f>
        <v>107.32766929807651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431.35</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51234.879999999997</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2668334.7400000002</v>
      </c>
      <c r="E6" s="229">
        <f t="shared" si="0"/>
        <v>2740743.98</v>
      </c>
      <c r="F6" s="230">
        <f t="shared" ref="F6:F260" si="1">IF(D6&gt;0,IF(E6/D6&gt;=100,"&gt;&gt;100",E6/D6*100),"-")</f>
        <v>102.71364903790143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2651535.16</v>
      </c>
      <c r="E7" s="104">
        <f t="shared" si="2"/>
        <v>2660195.09</v>
      </c>
      <c r="F7" s="93">
        <f t="shared" si="1"/>
        <v>100.32660060973883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2651535.16</v>
      </c>
      <c r="E12" s="104">
        <f t="shared" si="3"/>
        <v>2660195.09</v>
      </c>
      <c r="F12" s="93">
        <f t="shared" si="1"/>
        <v>100.32660060973883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2539465.52</v>
      </c>
      <c r="E13" s="104">
        <f t="shared" si="4"/>
        <v>2488534.84</v>
      </c>
      <c r="F13" s="93">
        <f t="shared" si="1"/>
        <v>97.99443309629973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4076383.54</v>
      </c>
      <c r="E15" s="247">
        <v>4076383.54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2369.17</v>
      </c>
      <c r="E17" s="247">
        <v>2369.17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1539287.19</v>
      </c>
      <c r="E18" s="247">
        <v>1590217.87</v>
      </c>
      <c r="F18" s="93">
        <f t="shared" si="1"/>
        <v>103.30871849846292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5587.1000000000058</v>
      </c>
      <c r="E19" s="104">
        <f t="shared" si="5"/>
        <v>35766.139999999985</v>
      </c>
      <c r="F19" s="93">
        <f t="shared" si="1"/>
        <v>640.15571584542874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159969.82</v>
      </c>
      <c r="E20" s="247">
        <v>239358.07999999999</v>
      </c>
      <c r="F20" s="93">
        <f t="shared" si="1"/>
        <v>149.6270233972883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9222.85</v>
      </c>
      <c r="E21" s="247">
        <v>9222.85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6558.57</v>
      </c>
      <c r="E22" s="247">
        <v>7786.51</v>
      </c>
      <c r="F22" s="93">
        <f t="shared" si="1"/>
        <v>118.72267887664538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12948.89</v>
      </c>
      <c r="E24" s="247">
        <v>12948.89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5530.46</v>
      </c>
      <c r="E25" s="247">
        <v>5814.1</v>
      </c>
      <c r="F25" s="93">
        <f t="shared" si="1"/>
        <v>105.12868730630002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8727.82</v>
      </c>
      <c r="E26" s="247">
        <v>15456.42</v>
      </c>
      <c r="F26" s="93">
        <f t="shared" si="1"/>
        <v>177.09370724877462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197371.31</v>
      </c>
      <c r="E28" s="247">
        <v>254820.71</v>
      </c>
      <c r="F28" s="93">
        <f t="shared" si="1"/>
        <v>129.10726994718735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106482.54</v>
      </c>
      <c r="E35" s="104">
        <f t="shared" si="7"/>
        <v>135894.10999999999</v>
      </c>
      <c r="F35" s="93">
        <f t="shared" si="1"/>
        <v>127.62102594472296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106482.54</v>
      </c>
      <c r="E36" s="247">
        <v>135894.10999999999</v>
      </c>
      <c r="F36" s="93">
        <f t="shared" si="1"/>
        <v>127.62102594472296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68328.72</v>
      </c>
      <c r="E54" s="247">
        <v>70532.55</v>
      </c>
      <c r="F54" s="93">
        <f t="shared" si="1"/>
        <v>103.22533482260461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68328.72</v>
      </c>
      <c r="E55" s="247">
        <v>70532.55</v>
      </c>
      <c r="F55" s="93">
        <f t="shared" si="1"/>
        <v>103.22533482260461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16799.580000000002</v>
      </c>
      <c r="E68" s="104">
        <f t="shared" si="13"/>
        <v>80548.89</v>
      </c>
      <c r="F68" s="93">
        <f t="shared" si="1"/>
        <v>479.46966531306134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10044.5</v>
      </c>
      <c r="E69" s="104">
        <f t="shared" si="14"/>
        <v>71295.990000000005</v>
      </c>
      <c r="F69" s="93">
        <f t="shared" si="1"/>
        <v>709.80128428493208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10044.5</v>
      </c>
      <c r="E70" s="104">
        <f t="shared" si="15"/>
        <v>71295.990000000005</v>
      </c>
      <c r="F70" s="93">
        <f t="shared" si="1"/>
        <v>709.80128428493208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10044.5</v>
      </c>
      <c r="E72" s="247">
        <v>71295.990000000005</v>
      </c>
      <c r="F72" s="93">
        <f t="shared" si="1"/>
        <v>709.80128428493208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161.44</v>
      </c>
      <c r="E78" s="104">
        <f>E79+SUM(E82:E84)-E85+E86</f>
        <v>6076.65</v>
      </c>
      <c r="F78" s="93">
        <f t="shared" si="1"/>
        <v>3764.029980178394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161.44</v>
      </c>
      <c r="E86" s="247">
        <v>6076.65</v>
      </c>
      <c r="F86" s="93">
        <f t="shared" si="1"/>
        <v>3764.029980178394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6593.6399999999994</v>
      </c>
      <c r="E146" s="104">
        <f t="shared" si="26"/>
        <v>3176.25</v>
      </c>
      <c r="F146" s="93">
        <f t="shared" si="1"/>
        <v>48.171419731741501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6518.23</v>
      </c>
      <c r="E159" s="247">
        <v>2238.56</v>
      </c>
      <c r="F159" s="93">
        <f t="shared" si="1"/>
        <v>34.343065525457064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75.41</v>
      </c>
      <c r="E160" s="247">
        <v>937.69</v>
      </c>
      <c r="F160" s="93">
        <f t="shared" si="1"/>
        <v>1243.4557750961412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2668334.7399999998</v>
      </c>
      <c r="E175" s="104">
        <f t="shared" si="30"/>
        <v>2740743.98</v>
      </c>
      <c r="F175" s="93">
        <f t="shared" si="1"/>
        <v>102.71364903790146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29511.899999999998</v>
      </c>
      <c r="E176" s="104">
        <f t="shared" si="31"/>
        <v>46375.06</v>
      </c>
      <c r="F176" s="93">
        <f t="shared" si="1"/>
        <v>157.14020445989584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23957.439999999999</v>
      </c>
      <c r="E177" s="104">
        <f t="shared" si="32"/>
        <v>18946.3</v>
      </c>
      <c r="F177" s="93">
        <f t="shared" si="1"/>
        <v>79.083157465906211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23755.82</v>
      </c>
      <c r="E179" s="247">
        <v>9932.2099999999991</v>
      </c>
      <c r="F179" s="93">
        <f t="shared" si="1"/>
        <v>41.809586029865521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201.62</v>
      </c>
      <c r="E180" s="104">
        <f t="shared" si="33"/>
        <v>130.44</v>
      </c>
      <c r="F180" s="93">
        <f t="shared" si="1"/>
        <v>64.69596270211288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201.62</v>
      </c>
      <c r="E183" s="247">
        <v>130.44</v>
      </c>
      <c r="F183" s="93">
        <f t="shared" si="1"/>
        <v>64.69596270211288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0</v>
      </c>
      <c r="E188" s="247">
        <v>8883.65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27428.76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5554.46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5554.46</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2638822.84</v>
      </c>
      <c r="E237" s="104">
        <f t="shared" si="41"/>
        <v>2694368.92</v>
      </c>
      <c r="F237" s="93">
        <f t="shared" si="1"/>
        <v>102.1049567692843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2651535.19</v>
      </c>
      <c r="E238" s="104">
        <f t="shared" si="42"/>
        <v>2660195.12</v>
      </c>
      <c r="F238" s="93">
        <f t="shared" si="1"/>
        <v>100.32660060604364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2651535.19</v>
      </c>
      <c r="E239" s="104">
        <f t="shared" si="43"/>
        <v>2660195.12</v>
      </c>
      <c r="F239" s="93">
        <f t="shared" si="1"/>
        <v>100.32660060604364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2646603.25</v>
      </c>
      <c r="E240" s="247">
        <v>2653624.54</v>
      </c>
      <c r="F240" s="93">
        <f t="shared" si="1"/>
        <v>100.26529439197205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4931.9399999999996</v>
      </c>
      <c r="E241" s="247">
        <v>6570.58</v>
      </c>
      <c r="F241" s="93">
        <f t="shared" si="1"/>
        <v>133.22505951005081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-19305.97</v>
      </c>
      <c r="E245" s="104">
        <f t="shared" si="45"/>
        <v>30997.549999999996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45557.81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45557.81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19305.97</v>
      </c>
      <c r="E250" s="104">
        <f t="shared" si="47"/>
        <v>14560.26</v>
      </c>
      <c r="F250" s="93">
        <f t="shared" si="1"/>
        <v>75.418432743861104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13400.66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5905.31</v>
      </c>
      <c r="E252" s="247">
        <v>14560.26</v>
      </c>
      <c r="F252" s="93">
        <f t="shared" si="1"/>
        <v>246.56216185094434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6593.62</v>
      </c>
      <c r="E255" s="247">
        <v>3176.25</v>
      </c>
      <c r="F255" s="93">
        <f t="shared" si="1"/>
        <v>48.171565846985423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81120.95</v>
      </c>
      <c r="E259" s="104">
        <f t="shared" si="49"/>
        <v>56571.86</v>
      </c>
      <c r="F259" s="93">
        <f t="shared" si="1"/>
        <v>69.737669492282834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81120.95</v>
      </c>
      <c r="E260" s="248">
        <v>56571.86</v>
      </c>
      <c r="F260" s="97">
        <f t="shared" si="1"/>
        <v>69.737669492282834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1469.69</v>
      </c>
      <c r="E264" s="247">
        <v>212.32</v>
      </c>
      <c r="F264" s="93">
        <f t="shared" si="50"/>
        <v>14.446583973491006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5123.95</v>
      </c>
      <c r="E265" s="247">
        <v>2963.93</v>
      </c>
      <c r="F265" s="93">
        <f t="shared" si="50"/>
        <v>57.844631583056042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161.44</v>
      </c>
      <c r="E268" s="247">
        <v>6076.65</v>
      </c>
      <c r="F268" s="93">
        <f t="shared" si="50"/>
        <v>3764.029980178394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1652.22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22305.22</v>
      </c>
      <c r="E288" s="247">
        <v>18946.3</v>
      </c>
      <c r="F288" s="93">
        <f t="shared" si="50"/>
        <v>84.941103472640037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27428.76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6076.65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2807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1449862.32</v>
      </c>
      <c r="E114" s="81">
        <f t="shared" si="22"/>
        <v>1743835.77</v>
      </c>
      <c r="F114" s="63">
        <f t="shared" si="1"/>
        <v>120.27595627148928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1376496.04</v>
      </c>
      <c r="E115" s="81">
        <f t="shared" si="23"/>
        <v>1636025.15</v>
      </c>
      <c r="F115" s="63">
        <f t="shared" si="1"/>
        <v>118.85433030377624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1376496.04</v>
      </c>
      <c r="E117" s="249">
        <v>1636025.15</v>
      </c>
      <c r="F117" s="63">
        <f t="shared" si="1"/>
        <v>118.85433030377624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73366.28</v>
      </c>
      <c r="E126" s="249">
        <v>107810.62</v>
      </c>
      <c r="F126" s="63">
        <f t="shared" si="1"/>
        <v>146.94846188194356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1449862.32</v>
      </c>
      <c r="E141" s="106">
        <f t="shared" si="28"/>
        <v>1743835.77</v>
      </c>
      <c r="F141" s="82">
        <f t="shared" si="1"/>
        <v>120.27595627148928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18566.830000000002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18566.830000000002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18566.830000000002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18566.830000000002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23957.439999999999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1762321.43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6872.85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1721716.0599999998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1367928.51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297016.44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1290.03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51234.879999999997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4246.2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33732.519999999997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1739903.8099999998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796.2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1732803.8499999999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1367928.51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310840.03999999998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1361.22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51234.879999999997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1439.2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6303.76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46375.060000000056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27428.76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27428.76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27428.76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18946.3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6076.65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12869.65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15000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Nives</cp:lastModifiedBy>
  <cp:lastPrinted>2024-01-30T10:37:45Z</cp:lastPrinted>
  <dcterms:created xsi:type="dcterms:W3CDTF">2022-04-01T05:14:30Z</dcterms:created>
  <dcterms:modified xsi:type="dcterms:W3CDTF">2024-01-30T10:39:28Z</dcterms:modified>
</cp:coreProperties>
</file>